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04" activeTab="0"/>
  </bookViews>
  <sheets>
    <sheet name="Opći dio " sheetId="1" r:id="rId1"/>
    <sheet name="FP rashodi 2020." sheetId="2" r:id="rId2"/>
    <sheet name="FP prihodi 200x" sheetId="3" r:id="rId3"/>
    <sheet name="FP prihodi 200x+1 i 201x+2" sheetId="4" r:id="rId4"/>
  </sheets>
  <definedNames>
    <definedName name="_xlnm.Print_Area" localSheetId="1">'FP rashodi 2020.'!$A$1:$M$117</definedName>
  </definedNames>
  <calcPr fullCalcOnLoad="1"/>
</workbook>
</file>

<file path=xl/sharedStrings.xml><?xml version="1.0" encoding="utf-8"?>
<sst xmlns="http://schemas.openxmlformats.org/spreadsheetml/2006/main" count="268" uniqueCount="140">
  <si>
    <t xml:space="preserve">Donacije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</si>
  <si>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</si>
  <si>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</si>
  <si>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</si>
  <si>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</si>
  <si>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</si>
  <si>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</si>
  <si>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</si>
  <si>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Namjenski primici od zaduživanja</t>
  </si>
  <si>
    <t>Prihodi od nefinancijske imovine i nadoknade šteta s osnova osiguranja</t>
  </si>
  <si>
    <t>Donacije</t>
  </si>
  <si>
    <t>Brojčana oznaka i naziv programa</t>
  </si>
  <si>
    <t>Brojčana oznaka i naziv aktivnosti/tekućeg ili kapitalnog projekta</t>
  </si>
  <si>
    <t>Naziv računa</t>
  </si>
  <si>
    <t xml:space="preserve"> Procjena 2005.</t>
  </si>
  <si>
    <t xml:space="preserve"> Procjena 2006.</t>
  </si>
  <si>
    <t>UKUPNO A/Tpr./Kpr.</t>
  </si>
  <si>
    <t>Financijski plan - Plan rashoda i izdataka</t>
  </si>
  <si>
    <t>Plaće</t>
  </si>
  <si>
    <t>Materijalni rashodi</t>
  </si>
  <si>
    <t>Naknade troškova zaposlenima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</si>
  <si>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</si>
  <si>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</si>
  <si>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</si>
  <si>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</si>
  <si>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Materijal i sirovine</t>
  </si>
  <si>
    <t>Sitni inventar i auto gume</t>
  </si>
  <si>
    <t>Rashodi za usluge</t>
  </si>
  <si>
    <t>Zakupnine i najamnine</t>
  </si>
  <si>
    <t>Intelektualne i osobne usluge</t>
  </si>
  <si>
    <t>Ostale usluge</t>
  </si>
  <si>
    <t>Financijski rashodi</t>
  </si>
  <si>
    <t>Ostali financijski rashodi</t>
  </si>
  <si>
    <t xml:space="preserve">Sveukupno </t>
  </si>
  <si>
    <t>Račun rashoda/ izdatka</t>
  </si>
  <si>
    <t>Rashodi za nabavu proizvedene dugotrajne imovine</t>
  </si>
  <si>
    <t>Zdravstvene i veterinarske usluge</t>
  </si>
  <si>
    <t xml:space="preserve">Axxxxx6 </t>
  </si>
  <si>
    <t xml:space="preserve">Axxxxx5 </t>
  </si>
  <si>
    <t xml:space="preserve">Axxxxx4 </t>
  </si>
  <si>
    <t xml:space="preserve">Axxxxx3 </t>
  </si>
  <si>
    <t>Oznaka rač.iz                                      računskog plana</t>
  </si>
  <si>
    <t>Izvor prihoda i primitaka</t>
  </si>
  <si>
    <t xml:space="preserve"> Plan 200x.</t>
  </si>
  <si>
    <t xml:space="preserve"> Procjena 200x+1.</t>
  </si>
  <si>
    <t xml:space="preserve"> Procjena 200x+2.</t>
  </si>
  <si>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</si>
  <si>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</si>
  <si>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</si>
  <si>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</si>
  <si>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</si>
  <si>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</si>
  <si>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</si>
  <si>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</si>
  <si>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</si>
  <si>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</si>
  <si>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</si>
  <si>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UKUPAN DONOS VIŠKA/MANJKA IZ PRETHODNE(IH) GODINA </t>
  </si>
  <si>
    <t>VIŠAK/MANJAK IZ PRETHODNE(IH) GODINE KOJI ĆE SE POKRITI/RASPOREDITI</t>
  </si>
  <si>
    <t xml:space="preserve">PRIHODI/RASHODI TEKUĆA GODINA </t>
  </si>
  <si>
    <t>VIŠKOVI/MANJKOVI</t>
  </si>
  <si>
    <t xml:space="preserve">RAČUN FINANCIRANJA </t>
  </si>
  <si>
    <t>Axxxxxx2</t>
  </si>
  <si>
    <t>652 (ostalo)</t>
  </si>
  <si>
    <t>rashodi razred 3</t>
  </si>
  <si>
    <t xml:space="preserve">rashodi razred 4 </t>
  </si>
  <si>
    <t xml:space="preserve">višak </t>
  </si>
  <si>
    <t>ukupno</t>
  </si>
  <si>
    <t xml:space="preserve">rashodi tekuće godine </t>
  </si>
  <si>
    <t>2020.</t>
  </si>
  <si>
    <r>
      <t>prihoda i primitaka</t>
    </r>
    <r>
      <rPr>
        <b/>
        <vertAlign val="superscript"/>
        <sz val="12"/>
        <rFont val="Calibri"/>
        <family val="2"/>
      </rPr>
      <t xml:space="preserve"> </t>
    </r>
    <r>
      <rPr>
        <b/>
        <sz val="12"/>
        <rFont val="Calibri"/>
        <family val="2"/>
      </rPr>
      <t xml:space="preserve">                                                                                                                                             </t>
    </r>
  </si>
  <si>
    <t xml:space="preserve">P0001Redovni program </t>
  </si>
  <si>
    <t xml:space="preserve">Axxxxx1 </t>
  </si>
  <si>
    <t xml:space="preserve">FINANCIJSKI PLAN - Procjena prihoda i primitaka za 2020. </t>
  </si>
  <si>
    <t>Prihodi i prihodi i primici (po izvorima) 2020.</t>
  </si>
  <si>
    <t>Ukupno prihodi i primici za 2020.</t>
  </si>
  <si>
    <t>Ukupno raspoloživo za 2020.g. (prihodi )</t>
  </si>
  <si>
    <t>639-Prijenos između korisnika</t>
  </si>
  <si>
    <t>641-Prihodi od financ.imovine</t>
  </si>
  <si>
    <t>652-Prihodi po posebnim propisima</t>
  </si>
  <si>
    <t>661-Vlastiti prihodi</t>
  </si>
  <si>
    <t>663-Donacije od pravnih osoba</t>
  </si>
  <si>
    <t>671-Prihodi iz proračuna</t>
  </si>
  <si>
    <t>634-Pomoći od ostalih subjekata</t>
  </si>
  <si>
    <t>922 višak/manjak po izvorima</t>
  </si>
  <si>
    <t>Gradski proračun</t>
  </si>
  <si>
    <t>Državni proračun</t>
  </si>
  <si>
    <t>Prihodi za posebne namjene-kuhinja</t>
  </si>
  <si>
    <t>Potpora za natjecanja</t>
  </si>
  <si>
    <t>Ostali prihodi</t>
  </si>
  <si>
    <t>636-Potpore iz proračuna</t>
  </si>
  <si>
    <t>Plaće za redovan rad</t>
  </si>
  <si>
    <t>Prijedlog plana za 2020.</t>
  </si>
  <si>
    <t>Ostali rashodi za zaposlene</t>
  </si>
  <si>
    <t>Dopr.za zdrav.osiguranje</t>
  </si>
  <si>
    <t>Potpore za natjecanja</t>
  </si>
  <si>
    <t>Kamate</t>
  </si>
  <si>
    <t xml:space="preserve"> Procjena 2021.</t>
  </si>
  <si>
    <t xml:space="preserve"> Procjena 2022.</t>
  </si>
  <si>
    <t>Službena putovanja</t>
  </si>
  <si>
    <t>Naknada za prijevoz</t>
  </si>
  <si>
    <t>Stručno osposobljavanje</t>
  </si>
  <si>
    <t>Uredski materijal i ostali mat.rashodi</t>
  </si>
  <si>
    <t>Energija</t>
  </si>
  <si>
    <t>Materijal i dijelovi za tek.i inv.</t>
  </si>
  <si>
    <t>Sitni inventar</t>
  </si>
  <si>
    <t>Službena radna odjeća i obuća</t>
  </si>
  <si>
    <t>Usluge telefona, pošte i sl.</t>
  </si>
  <si>
    <t>Usluge tekućeg i inv. Održavanja</t>
  </si>
  <si>
    <t>Usluge promidžbe i informiranja</t>
  </si>
  <si>
    <t>Komunalne usluge</t>
  </si>
  <si>
    <t>Zdravstvene usluge</t>
  </si>
  <si>
    <t>Računalne usluge</t>
  </si>
  <si>
    <t>Naknade troškova osobama izvan RO</t>
  </si>
  <si>
    <t>Premije osiguranja</t>
  </si>
  <si>
    <t>Reprezentacija</t>
  </si>
  <si>
    <t>Članarine</t>
  </si>
  <si>
    <t>Naknada za zapoš.invalida</t>
  </si>
  <si>
    <t>Ostali nespomenuti rashodi</t>
  </si>
  <si>
    <t>Ostale plaće u naravi</t>
  </si>
  <si>
    <t>Bankarske usluge i pl.promet</t>
  </si>
  <si>
    <t>Zatezne kamate</t>
  </si>
  <si>
    <t>UKUPNO KLASA 3</t>
  </si>
  <si>
    <t>Uredska i računalna oprema</t>
  </si>
  <si>
    <t>Komunikacijska oprema</t>
  </si>
  <si>
    <t>Oprema za zaštitu i održavanje</t>
  </si>
  <si>
    <t>Športska i glazbena oprema</t>
  </si>
  <si>
    <t>Ostali uređaji i oprema</t>
  </si>
  <si>
    <t>Knjige u knjižnici</t>
  </si>
  <si>
    <t>Ulaganja u školsku zgradu</t>
  </si>
  <si>
    <t>UKUPNO KLASA 4</t>
  </si>
  <si>
    <t>2021.</t>
  </si>
  <si>
    <t>Gradski poračun</t>
  </si>
  <si>
    <t>Projekcija plana za 2021.</t>
  </si>
  <si>
    <t>Projekcija plana za 2022.</t>
  </si>
  <si>
    <t>FINANCIJSKI PLAN - Procjena prihoda i primitaka za 2021. i  2022.</t>
  </si>
  <si>
    <t>2022.</t>
  </si>
  <si>
    <t>Ukupno prihodi i primici za 2021. i 2022.</t>
  </si>
  <si>
    <r>
      <t xml:space="preserve">RAZLIKA - VIŠAK / </t>
    </r>
    <r>
      <rPr>
        <b/>
        <i/>
        <sz val="10"/>
        <color indexed="10"/>
        <rFont val="Arial"/>
        <family val="2"/>
      </rPr>
      <t>MANJAK</t>
    </r>
  </si>
  <si>
    <r>
      <t>PRIJEDLOG FINANCIJSKOG PLANA OSNOVNE ŠKOLE KRUNE KRSTIĆA ZADAR</t>
    </r>
    <r>
      <rPr>
        <b/>
        <sz val="10"/>
        <color indexed="8"/>
        <rFont val="Arial"/>
        <family val="2"/>
      </rPr>
      <t xml:space="preserve"> ZA 2020. I                                                                                                                                                PROJEKCIJA PLANA ZA  2021. I 2022. GODINU</t>
    </r>
  </si>
</sst>
</file>

<file path=xl/styles.xml><?xml version="1.0" encoding="utf-8"?>
<styleSheet xmlns="http://schemas.openxmlformats.org/spreadsheetml/2006/main">
  <numFmts count="4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0.0000"/>
    <numFmt numFmtId="186" formatCode="0.0"/>
    <numFmt numFmtId="187" formatCode="0.000"/>
    <numFmt numFmtId="188" formatCode="0.00000"/>
    <numFmt numFmtId="189" formatCode="0.000000"/>
    <numFmt numFmtId="190" formatCode="#,##0\ &quot;SIT&quot;;\-#,##0\ &quot;SIT&quot;"/>
    <numFmt numFmtId="191" formatCode="#,##0\ &quot;SIT&quot;;[Red]\-#,##0\ &quot;SIT&quot;"/>
    <numFmt numFmtId="192" formatCode="#,##0.00\ &quot;SIT&quot;;\-#,##0.00\ &quot;SIT&quot;"/>
    <numFmt numFmtId="193" formatCode="#,##0.00\ &quot;SIT&quot;;[Red]\-#,##0.00\ &quot;SIT&quot;"/>
    <numFmt numFmtId="194" formatCode="_-* #,##0\ &quot;SIT&quot;_-;\-* #,##0\ &quot;SIT&quot;_-;_-* &quot;-&quot;\ &quot;SIT&quot;_-;_-@_-"/>
    <numFmt numFmtId="195" formatCode="_-* #,##0\ _S_I_T_-;\-* #,##0\ _S_I_T_-;_-* &quot;-&quot;\ _S_I_T_-;_-@_-"/>
    <numFmt numFmtId="196" formatCode="_-* #,##0.00\ &quot;SIT&quot;_-;\-* #,##0.00\ &quot;SIT&quot;_-;_-* &quot;-&quot;??\ &quot;SIT&quot;_-;_-@_-"/>
    <numFmt numFmtId="197" formatCode="_-* #,##0.00\ _S_I_T_-;\-* #,##0.00\ _S_I_T_-;_-* &quot;-&quot;??\ _S_I_T_-;_-@_-"/>
    <numFmt numFmtId="198" formatCode="#,##0_ ;[Red]\-#,##0\ "/>
    <numFmt numFmtId="199" formatCode="#,##0.00_ ;[Red]\-#,##0.00\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6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Calibri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b/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1" applyNumberFormat="0" applyFont="0" applyAlignment="0" applyProtection="0"/>
    <xf numFmtId="0" fontId="4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4" fillId="27" borderId="2" applyNumberFormat="0" applyAlignment="0" applyProtection="0"/>
    <xf numFmtId="0" fontId="45" fillId="27" borderId="3" applyNumberFormat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53" fillId="30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3" fontId="4" fillId="0" borderId="0" xfId="0" applyNumberFormat="1" applyFont="1" applyBorder="1" applyAlignment="1" quotePrefix="1">
      <alignment horizontal="left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4" fillId="0" borderId="10" xfId="0" applyNumberFormat="1" applyFont="1" applyBorder="1" applyAlignment="1" quotePrefix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4" fillId="0" borderId="0" xfId="0" applyNumberFormat="1" applyFont="1" applyBorder="1" applyAlignment="1" quotePrefix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3" fontId="6" fillId="0" borderId="11" xfId="0" applyNumberFormat="1" applyFont="1" applyBorder="1" applyAlignment="1">
      <alignment horizontal="right"/>
    </xf>
    <xf numFmtId="0" fontId="7" fillId="0" borderId="12" xfId="0" applyFont="1" applyBorder="1" applyAlignment="1">
      <alignment horizontal="left" vertical="center" wrapText="1"/>
    </xf>
    <xf numFmtId="3" fontId="6" fillId="0" borderId="12" xfId="0" applyNumberFormat="1" applyFont="1" applyBorder="1" applyAlignment="1">
      <alignment horizontal="right"/>
    </xf>
    <xf numFmtId="0" fontId="7" fillId="0" borderId="13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3" fontId="5" fillId="0" borderId="12" xfId="0" applyNumberFormat="1" applyFont="1" applyBorder="1" applyAlignment="1">
      <alignment/>
    </xf>
    <xf numFmtId="0" fontId="6" fillId="0" borderId="13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left" vertical="center" wrapText="1"/>
    </xf>
    <xf numFmtId="3" fontId="6" fillId="0" borderId="12" xfId="0" applyNumberFormat="1" applyFont="1" applyBorder="1" applyAlignment="1">
      <alignment horizontal="right" vertical="center"/>
    </xf>
    <xf numFmtId="0" fontId="7" fillId="0" borderId="13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3" fontId="6" fillId="0" borderId="16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 quotePrefix="1">
      <alignment horizontal="center" vertical="center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3" fontId="5" fillId="0" borderId="12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 wrapText="1"/>
    </xf>
    <xf numFmtId="3" fontId="5" fillId="0" borderId="21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/>
    </xf>
    <xf numFmtId="3" fontId="5" fillId="0" borderId="21" xfId="0" applyNumberFormat="1" applyFont="1" applyBorder="1" applyAlignment="1">
      <alignment horizontal="right" vertical="center"/>
    </xf>
    <xf numFmtId="3" fontId="5" fillId="0" borderId="22" xfId="0" applyNumberFormat="1" applyFont="1" applyBorder="1" applyAlignment="1">
      <alignment/>
    </xf>
    <xf numFmtId="3" fontId="6" fillId="0" borderId="17" xfId="0" applyNumberFormat="1" applyFont="1" applyBorder="1" applyAlignment="1">
      <alignment vertical="center"/>
    </xf>
    <xf numFmtId="3" fontId="6" fillId="0" borderId="23" xfId="0" applyNumberFormat="1" applyFont="1" applyBorder="1" applyAlignment="1" quotePrefix="1">
      <alignment horizontal="center" vertical="center"/>
    </xf>
    <xf numFmtId="3" fontId="5" fillId="0" borderId="12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vertical="center"/>
    </xf>
    <xf numFmtId="0" fontId="6" fillId="0" borderId="23" xfId="0" applyNumberFormat="1" applyFont="1" applyBorder="1" applyAlignment="1" quotePrefix="1">
      <alignment horizontal="center" vertical="center"/>
    </xf>
    <xf numFmtId="0" fontId="6" fillId="0" borderId="0" xfId="0" applyNumberFormat="1" applyFont="1" applyBorder="1" applyAlignment="1" quotePrefix="1">
      <alignment horizontal="center" vertical="center"/>
    </xf>
    <xf numFmtId="3" fontId="6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center"/>
    </xf>
    <xf numFmtId="3" fontId="6" fillId="0" borderId="12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58" fillId="0" borderId="17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right" vertical="center"/>
    </xf>
    <xf numFmtId="0" fontId="58" fillId="0" borderId="17" xfId="0" applyFont="1" applyBorder="1" applyAlignment="1">
      <alignment horizontal="right" vertical="center" wrapText="1"/>
    </xf>
    <xf numFmtId="0" fontId="58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60" fillId="0" borderId="17" xfId="0" applyFont="1" applyBorder="1" applyAlignment="1">
      <alignment horizontal="right" vertical="center" wrapText="1"/>
    </xf>
    <xf numFmtId="3" fontId="6" fillId="0" borderId="26" xfId="0" applyNumberFormat="1" applyFont="1" applyBorder="1" applyAlignment="1">
      <alignment horizontal="right"/>
    </xf>
    <xf numFmtId="3" fontId="6" fillId="0" borderId="27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3" fontId="58" fillId="0" borderId="17" xfId="0" applyNumberFormat="1" applyFont="1" applyBorder="1" applyAlignment="1">
      <alignment horizontal="right" vertical="center"/>
    </xf>
    <xf numFmtId="199" fontId="58" fillId="0" borderId="17" xfId="0" applyNumberFormat="1" applyFont="1" applyBorder="1" applyAlignment="1">
      <alignment horizontal="right" vertical="center"/>
    </xf>
    <xf numFmtId="199" fontId="60" fillId="0" borderId="17" xfId="0" applyNumberFormat="1" applyFont="1" applyBorder="1" applyAlignment="1">
      <alignment horizontal="right" vertical="center"/>
    </xf>
    <xf numFmtId="3" fontId="6" fillId="0" borderId="28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7" fillId="0" borderId="29" xfId="0" applyNumberFormat="1" applyFont="1" applyBorder="1" applyAlignment="1">
      <alignment horizontal="right" vertical="center"/>
    </xf>
    <xf numFmtId="3" fontId="61" fillId="0" borderId="0" xfId="0" applyNumberFormat="1" applyFont="1" applyAlignment="1">
      <alignment/>
    </xf>
    <xf numFmtId="3" fontId="62" fillId="0" borderId="0" xfId="0" applyNumberFormat="1" applyFont="1" applyAlignment="1">
      <alignment/>
    </xf>
    <xf numFmtId="3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12" fillId="0" borderId="0" xfId="0" applyFont="1" applyAlignment="1">
      <alignment/>
    </xf>
    <xf numFmtId="3" fontId="38" fillId="0" borderId="0" xfId="0" applyNumberFormat="1" applyFont="1" applyAlignment="1">
      <alignment/>
    </xf>
    <xf numFmtId="3" fontId="36" fillId="0" borderId="0" xfId="0" applyNumberFormat="1" applyFont="1" applyAlignment="1">
      <alignment/>
    </xf>
    <xf numFmtId="0" fontId="38" fillId="0" borderId="0" xfId="0" applyFont="1" applyAlignment="1" quotePrefix="1">
      <alignment/>
    </xf>
    <xf numFmtId="3" fontId="36" fillId="0" borderId="0" xfId="0" applyNumberFormat="1" applyFont="1" applyAlignment="1">
      <alignment wrapText="1"/>
    </xf>
    <xf numFmtId="0" fontId="39" fillId="1" borderId="30" xfId="0" applyFont="1" applyFill="1" applyBorder="1" applyAlignment="1">
      <alignment horizontal="left" wrapText="1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58" fillId="0" borderId="17" xfId="0" applyNumberFormat="1" applyFont="1" applyBorder="1" applyAlignment="1">
      <alignment horizontal="right" vertical="center" wrapText="1"/>
    </xf>
    <xf numFmtId="3" fontId="60" fillId="0" borderId="17" xfId="0" applyNumberFormat="1" applyFont="1" applyBorder="1" applyAlignment="1">
      <alignment horizontal="right" vertical="center"/>
    </xf>
    <xf numFmtId="0" fontId="60" fillId="0" borderId="17" xfId="0" applyFont="1" applyBorder="1" applyAlignment="1">
      <alignment horizontal="right" vertic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31" xfId="0" applyNumberFormat="1" applyFont="1" applyBorder="1" applyAlignment="1">
      <alignment horizontal="center" vertical="center"/>
    </xf>
    <xf numFmtId="3" fontId="8" fillId="0" borderId="32" xfId="0" applyNumberFormat="1" applyFont="1" applyBorder="1" applyAlignment="1">
      <alignment horizontal="center" vertical="center"/>
    </xf>
    <xf numFmtId="3" fontId="8" fillId="0" borderId="33" xfId="0" applyNumberFormat="1" applyFont="1" applyBorder="1" applyAlignment="1">
      <alignment horizontal="right" vertical="center"/>
    </xf>
    <xf numFmtId="3" fontId="8" fillId="0" borderId="34" xfId="0" applyNumberFormat="1" applyFont="1" applyBorder="1" applyAlignment="1">
      <alignment horizontal="right" vertical="center"/>
    </xf>
    <xf numFmtId="3" fontId="8" fillId="0" borderId="23" xfId="0" applyNumberFormat="1" applyFont="1" applyBorder="1" applyAlignment="1">
      <alignment horizontal="right" vertical="center"/>
    </xf>
    <xf numFmtId="3" fontId="8" fillId="0" borderId="35" xfId="0" applyNumberFormat="1" applyFont="1" applyBorder="1" applyAlignment="1">
      <alignment horizontal="right" vertical="center"/>
    </xf>
    <xf numFmtId="0" fontId="8" fillId="0" borderId="36" xfId="0" applyFont="1" applyBorder="1" applyAlignment="1">
      <alignment horizontal="center"/>
    </xf>
    <xf numFmtId="3" fontId="8" fillId="0" borderId="37" xfId="0" applyNumberFormat="1" applyFont="1" applyBorder="1" applyAlignment="1">
      <alignment horizontal="right"/>
    </xf>
    <xf numFmtId="3" fontId="8" fillId="0" borderId="38" xfId="0" applyNumberFormat="1" applyFont="1" applyBorder="1" applyAlignment="1">
      <alignment/>
    </xf>
    <xf numFmtId="3" fontId="8" fillId="0" borderId="39" xfId="0" applyNumberFormat="1" applyFont="1" applyBorder="1" applyAlignment="1">
      <alignment/>
    </xf>
    <xf numFmtId="3" fontId="8" fillId="0" borderId="40" xfId="0" applyNumberFormat="1" applyFont="1" applyBorder="1" applyAlignment="1">
      <alignment/>
    </xf>
    <xf numFmtId="3" fontId="8" fillId="0" borderId="41" xfId="0" applyNumberFormat="1" applyFont="1" applyBorder="1" applyAlignment="1">
      <alignment/>
    </xf>
    <xf numFmtId="0" fontId="38" fillId="0" borderId="0" xfId="0" applyFont="1" applyAlignment="1" quotePrefix="1">
      <alignment wrapText="1"/>
    </xf>
    <xf numFmtId="0" fontId="36" fillId="0" borderId="0" xfId="0" applyFont="1" applyAlignment="1">
      <alignment wrapText="1"/>
    </xf>
    <xf numFmtId="0" fontId="4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3" fontId="12" fillId="0" borderId="17" xfId="0" applyNumberFormat="1" applyFont="1" applyBorder="1" applyAlignment="1">
      <alignment horizontal="right" vertical="center"/>
    </xf>
    <xf numFmtId="0" fontId="12" fillId="0" borderId="17" xfId="0" applyNumberFormat="1" applyFont="1" applyBorder="1" applyAlignment="1">
      <alignment horizontal="center" vertical="center" wrapText="1"/>
    </xf>
    <xf numFmtId="0" fontId="38" fillId="0" borderId="17" xfId="0" applyFont="1" applyBorder="1" applyAlignment="1">
      <alignment/>
    </xf>
    <xf numFmtId="3" fontId="12" fillId="0" borderId="17" xfId="0" applyNumberFormat="1" applyFont="1" applyBorder="1" applyAlignment="1">
      <alignment horizontal="right" vertical="center" wrapText="1"/>
    </xf>
    <xf numFmtId="0" fontId="12" fillId="0" borderId="17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 wrapText="1"/>
    </xf>
    <xf numFmtId="0" fontId="12" fillId="1" borderId="42" xfId="0" applyFont="1" applyFill="1" applyBorder="1" applyAlignment="1">
      <alignment horizontal="center" vertical="center"/>
    </xf>
    <xf numFmtId="0" fontId="12" fillId="1" borderId="4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3" fontId="12" fillId="0" borderId="17" xfId="0" applyNumberFormat="1" applyFont="1" applyBorder="1" applyAlignment="1">
      <alignment horizontal="right" vertical="center"/>
    </xf>
    <xf numFmtId="3" fontId="12" fillId="0" borderId="17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3" fontId="38" fillId="0" borderId="17" xfId="0" applyNumberFormat="1" applyFont="1" applyBorder="1" applyAlignment="1">
      <alignment/>
    </xf>
    <xf numFmtId="3" fontId="38" fillId="0" borderId="17" xfId="0" applyNumberFormat="1" applyFont="1" applyBorder="1" applyAlignment="1">
      <alignment horizontal="right" vertical="center" wrapText="1"/>
    </xf>
    <xf numFmtId="3" fontId="38" fillId="0" borderId="17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3" fontId="7" fillId="0" borderId="16" xfId="0" applyNumberFormat="1" applyFont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3" fontId="6" fillId="0" borderId="12" xfId="0" applyNumberFormat="1" applyFont="1" applyBorder="1" applyAlignment="1">
      <alignment vertical="center"/>
    </xf>
    <xf numFmtId="3" fontId="7" fillId="0" borderId="27" xfId="0" applyNumberFormat="1" applyFont="1" applyBorder="1" applyAlignment="1">
      <alignment horizontal="right" vertical="center"/>
    </xf>
    <xf numFmtId="0" fontId="58" fillId="0" borderId="0" xfId="0" applyFont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vertical="center"/>
    </xf>
    <xf numFmtId="0" fontId="58" fillId="0" borderId="44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wrapText="1"/>
    </xf>
    <xf numFmtId="0" fontId="58" fillId="0" borderId="45" xfId="0" applyFont="1" applyBorder="1" applyAlignment="1">
      <alignment horizontal="center" vertical="center" wrapText="1"/>
    </xf>
    <xf numFmtId="0" fontId="58" fillId="0" borderId="46" xfId="0" applyFont="1" applyBorder="1" applyAlignment="1">
      <alignment horizontal="center" vertical="center" wrapText="1"/>
    </xf>
    <xf numFmtId="0" fontId="58" fillId="0" borderId="47" xfId="0" applyFont="1" applyBorder="1" applyAlignment="1">
      <alignment horizontal="center" vertical="center" wrapText="1"/>
    </xf>
    <xf numFmtId="0" fontId="58" fillId="0" borderId="44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0" fontId="58" fillId="0" borderId="25" xfId="0" applyFont="1" applyBorder="1" applyAlignment="1">
      <alignment horizontal="left" vertical="center" wrapText="1"/>
    </xf>
    <xf numFmtId="0" fontId="60" fillId="0" borderId="17" xfId="0" applyFont="1" applyBorder="1" applyAlignment="1">
      <alignment vertical="center" wrapText="1"/>
    </xf>
    <xf numFmtId="3" fontId="4" fillId="0" borderId="42" xfId="0" applyNumberFormat="1" applyFont="1" applyFill="1" applyBorder="1" applyAlignment="1" quotePrefix="1">
      <alignment horizontal="center" vertical="center" wrapText="1"/>
    </xf>
    <xf numFmtId="3" fontId="4" fillId="0" borderId="43" xfId="0" applyNumberFormat="1" applyFont="1" applyFill="1" applyBorder="1" applyAlignment="1" quotePrefix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3" fontId="4" fillId="0" borderId="42" xfId="0" applyNumberFormat="1" applyFont="1" applyBorder="1" applyAlignment="1">
      <alignment horizontal="center" vertical="center" wrapText="1"/>
    </xf>
    <xf numFmtId="3" fontId="4" fillId="0" borderId="43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 quotePrefix="1">
      <alignment horizontal="left" wrapText="1"/>
    </xf>
    <xf numFmtId="3" fontId="4" fillId="0" borderId="0" xfId="0" applyNumberFormat="1" applyFont="1" applyAlignment="1" quotePrefix="1">
      <alignment horizontal="left" wrapText="1"/>
    </xf>
    <xf numFmtId="3" fontId="4" fillId="0" borderId="42" xfId="0" applyNumberFormat="1" applyFont="1" applyBorder="1" applyAlignment="1" quotePrefix="1">
      <alignment horizontal="center" vertical="center" wrapText="1"/>
    </xf>
    <xf numFmtId="3" fontId="4" fillId="0" borderId="43" xfId="0" applyNumberFormat="1" applyFont="1" applyBorder="1" applyAlignment="1" quotePrefix="1">
      <alignment horizontal="center" vertical="center" wrapText="1"/>
    </xf>
    <xf numFmtId="0" fontId="4" fillId="0" borderId="42" xfId="0" applyNumberFormat="1" applyFont="1" applyBorder="1" applyAlignment="1" quotePrefix="1">
      <alignment horizontal="center" vertical="center" wrapText="1"/>
    </xf>
    <xf numFmtId="0" fontId="4" fillId="0" borderId="43" xfId="0" applyNumberFormat="1" applyFont="1" applyBorder="1" applyAlignment="1" quotePrefix="1">
      <alignment horizontal="center" vertical="center" wrapText="1"/>
    </xf>
    <xf numFmtId="0" fontId="4" fillId="0" borderId="42" xfId="0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3" fontId="6" fillId="0" borderId="44" xfId="0" applyNumberFormat="1" applyFont="1" applyBorder="1" applyAlignment="1" quotePrefix="1">
      <alignment horizontal="center" vertical="center"/>
    </xf>
    <xf numFmtId="3" fontId="6" fillId="0" borderId="25" xfId="0" applyNumberFormat="1" applyFont="1" applyBorder="1" applyAlignment="1" quotePrefix="1">
      <alignment horizontal="center" vertical="center"/>
    </xf>
    <xf numFmtId="3" fontId="4" fillId="0" borderId="48" xfId="0" applyNumberFormat="1" applyFont="1" applyBorder="1" applyAlignment="1" quotePrefix="1">
      <alignment horizontal="left" wrapText="1"/>
    </xf>
    <xf numFmtId="3" fontId="6" fillId="0" borderId="17" xfId="0" applyNumberFormat="1" applyFont="1" applyBorder="1" applyAlignment="1" quotePrefix="1">
      <alignment horizontal="center" vertical="center"/>
    </xf>
    <xf numFmtId="3" fontId="4" fillId="0" borderId="34" xfId="0" applyNumberFormat="1" applyFont="1" applyFill="1" applyBorder="1" applyAlignment="1" quotePrefix="1">
      <alignment horizontal="center" vertical="center" wrapText="1"/>
    </xf>
    <xf numFmtId="0" fontId="4" fillId="0" borderId="34" xfId="0" applyNumberFormat="1" applyFont="1" applyBorder="1" applyAlignment="1" quotePrefix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3" fontId="4" fillId="0" borderId="34" xfId="0" applyNumberFormat="1" applyFont="1" applyBorder="1" applyAlignment="1" quotePrefix="1">
      <alignment horizontal="center" vertical="center" wrapText="1"/>
    </xf>
    <xf numFmtId="3" fontId="4" fillId="0" borderId="34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 quotePrefix="1">
      <alignment horizontal="center" vertical="center"/>
    </xf>
    <xf numFmtId="0" fontId="4" fillId="0" borderId="17" xfId="0" applyNumberFormat="1" applyFont="1" applyBorder="1" applyAlignment="1" quotePrefix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3" fontId="6" fillId="0" borderId="49" xfId="0" applyNumberFormat="1" applyFont="1" applyBorder="1" applyAlignment="1" quotePrefix="1">
      <alignment horizontal="center"/>
    </xf>
    <xf numFmtId="3" fontId="6" fillId="0" borderId="50" xfId="0" applyNumberFormat="1" applyFont="1" applyBorder="1" applyAlignment="1" quotePrefix="1">
      <alignment horizontal="center"/>
    </xf>
    <xf numFmtId="0" fontId="6" fillId="0" borderId="0" xfId="0" applyFont="1" applyAlignment="1">
      <alignment horizontal="left" vertical="center" wrapText="1"/>
    </xf>
    <xf numFmtId="3" fontId="12" fillId="0" borderId="17" xfId="0" applyNumberFormat="1" applyFont="1" applyBorder="1" applyAlignment="1">
      <alignment horizontal="right" vertical="center"/>
    </xf>
    <xf numFmtId="0" fontId="39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40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12" fillId="0" borderId="0" xfId="0" applyFont="1" applyAlignment="1">
      <alignment horizontal="center"/>
    </xf>
    <xf numFmtId="0" fontId="12" fillId="1" borderId="43" xfId="0" applyFont="1" applyFill="1" applyBorder="1" applyAlignment="1">
      <alignment horizontal="center" wrapText="1"/>
    </xf>
    <xf numFmtId="0" fontId="12" fillId="1" borderId="17" xfId="0" applyFont="1" applyFill="1" applyBorder="1" applyAlignment="1">
      <alignment horizontal="center" wrapText="1"/>
    </xf>
    <xf numFmtId="0" fontId="12" fillId="0" borderId="25" xfId="0" applyFont="1" applyBorder="1" applyAlignment="1">
      <alignment horizontal="center" vertical="center" wrapText="1"/>
    </xf>
    <xf numFmtId="0" fontId="12" fillId="32" borderId="25" xfId="0" applyFont="1" applyFill="1" applyBorder="1" applyAlignment="1">
      <alignment horizontal="center"/>
    </xf>
    <xf numFmtId="0" fontId="12" fillId="32" borderId="17" xfId="0" applyFont="1" applyFill="1" applyBorder="1" applyAlignment="1">
      <alignment horizontal="center"/>
    </xf>
    <xf numFmtId="0" fontId="39" fillId="0" borderId="51" xfId="0" applyFont="1" applyBorder="1" applyAlignment="1">
      <alignment horizontal="left" vertical="center" wrapText="1"/>
    </xf>
    <xf numFmtId="0" fontId="39" fillId="0" borderId="52" xfId="0" applyFont="1" applyBorder="1" applyAlignment="1">
      <alignment horizontal="left" vertical="center" wrapText="1"/>
    </xf>
    <xf numFmtId="3" fontId="39" fillId="0" borderId="51" xfId="0" applyNumberFormat="1" applyFont="1" applyBorder="1" applyAlignment="1">
      <alignment horizontal="right" vertical="center"/>
    </xf>
    <xf numFmtId="3" fontId="39" fillId="0" borderId="52" xfId="0" applyNumberFormat="1" applyFont="1" applyBorder="1" applyAlignment="1">
      <alignment horizontal="right" vertical="center"/>
    </xf>
    <xf numFmtId="3" fontId="39" fillId="0" borderId="53" xfId="0" applyNumberFormat="1" applyFont="1" applyBorder="1" applyAlignment="1">
      <alignment horizontal="center"/>
    </xf>
    <xf numFmtId="3" fontId="39" fillId="0" borderId="54" xfId="0" applyNumberFormat="1" applyFont="1" applyBorder="1" applyAlignment="1">
      <alignment horizontal="center"/>
    </xf>
    <xf numFmtId="0" fontId="39" fillId="0" borderId="49" xfId="0" applyFont="1" applyBorder="1" applyAlignment="1">
      <alignment horizontal="center"/>
    </xf>
    <xf numFmtId="0" fontId="39" fillId="0" borderId="53" xfId="0" applyFont="1" applyBorder="1" applyAlignment="1">
      <alignment horizontal="center"/>
    </xf>
    <xf numFmtId="0" fontId="39" fillId="0" borderId="54" xfId="0" applyFont="1" applyBorder="1" applyAlignment="1">
      <alignment horizontal="center"/>
    </xf>
    <xf numFmtId="3" fontId="39" fillId="0" borderId="55" xfId="0" applyNumberFormat="1" applyFont="1" applyBorder="1" applyAlignment="1">
      <alignment horizontal="right" vertical="center"/>
    </xf>
    <xf numFmtId="3" fontId="39" fillId="0" borderId="56" xfId="0" applyNumberFormat="1" applyFont="1" applyBorder="1" applyAlignment="1">
      <alignment horizontal="right" vertical="center"/>
    </xf>
    <xf numFmtId="3" fontId="39" fillId="0" borderId="49" xfId="0" applyNumberFormat="1" applyFont="1" applyBorder="1" applyAlignment="1">
      <alignment horizontal="center"/>
    </xf>
    <xf numFmtId="0" fontId="39" fillId="0" borderId="33" xfId="0" applyFont="1" applyBorder="1" applyAlignment="1">
      <alignment horizontal="center" vertical="center" wrapText="1"/>
    </xf>
    <xf numFmtId="0" fontId="39" fillId="0" borderId="57" xfId="0" applyFont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39" fillId="0" borderId="35" xfId="0" applyFont="1" applyBorder="1" applyAlignment="1">
      <alignment horizontal="center" vertical="center" wrapText="1"/>
    </xf>
    <xf numFmtId="0" fontId="39" fillId="0" borderId="58" xfId="0" applyFont="1" applyBorder="1" applyAlignment="1">
      <alignment horizontal="center" vertical="center" wrapText="1"/>
    </xf>
    <xf numFmtId="0" fontId="39" fillId="32" borderId="59" xfId="0" applyFont="1" applyFill="1" applyBorder="1" applyAlignment="1">
      <alignment horizontal="center"/>
    </xf>
    <xf numFmtId="0" fontId="39" fillId="32" borderId="53" xfId="0" applyFont="1" applyFill="1" applyBorder="1" applyAlignment="1">
      <alignment horizontal="center"/>
    </xf>
    <xf numFmtId="0" fontId="39" fillId="32" borderId="54" xfId="0" applyFont="1" applyFill="1" applyBorder="1" applyAlignment="1">
      <alignment horizontal="center"/>
    </xf>
    <xf numFmtId="0" fontId="39" fillId="1" borderId="51" xfId="0" applyFont="1" applyFill="1" applyBorder="1" applyAlignment="1">
      <alignment horizontal="right" wrapText="1"/>
    </xf>
    <xf numFmtId="0" fontId="39" fillId="1" borderId="31" xfId="0" applyFont="1" applyFill="1" applyBorder="1" applyAlignment="1">
      <alignment horizontal="right" wrapText="1"/>
    </xf>
    <xf numFmtId="0" fontId="39" fillId="32" borderId="49" xfId="0" applyFont="1" applyFill="1" applyBorder="1" applyAlignment="1">
      <alignment horizontal="center"/>
    </xf>
    <xf numFmtId="0" fontId="39" fillId="0" borderId="60" xfId="0" applyFont="1" applyBorder="1" applyAlignment="1">
      <alignment horizontal="center" vertical="center" wrapText="1"/>
    </xf>
    <xf numFmtId="0" fontId="39" fillId="0" borderId="61" xfId="0" applyFont="1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19050</xdr:rowOff>
    </xdr:from>
    <xdr:to>
      <xdr:col>1</xdr:col>
      <xdr:colOff>0</xdr:colOff>
      <xdr:row>10</xdr:row>
      <xdr:rowOff>19050</xdr:rowOff>
    </xdr:to>
    <xdr:sp>
      <xdr:nvSpPr>
        <xdr:cNvPr id="1" name="Line 1"/>
        <xdr:cNvSpPr>
          <a:spLocks/>
        </xdr:cNvSpPr>
      </xdr:nvSpPr>
      <xdr:spPr>
        <a:xfrm>
          <a:off x="28575" y="1000125"/>
          <a:ext cx="228600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19050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685800"/>
          <a:ext cx="129540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4"/>
  <sheetViews>
    <sheetView tabSelected="1" zoomScalePageLayoutView="0" workbookViewId="0" topLeftCell="A2">
      <selection activeCell="F17" sqref="F17"/>
    </sheetView>
  </sheetViews>
  <sheetFormatPr defaultColWidth="9.140625" defaultRowHeight="12.75"/>
  <cols>
    <col min="5" max="5" width="18.00390625" style="0" customWidth="1"/>
    <col min="6" max="6" width="16.421875" style="0" customWidth="1"/>
    <col min="7" max="7" width="16.8515625" style="0" customWidth="1"/>
    <col min="8" max="8" width="15.57421875" style="0" customWidth="1"/>
  </cols>
  <sheetData>
    <row r="3" spans="1:8" ht="25.5" customHeight="1">
      <c r="A3" s="156" t="s">
        <v>139</v>
      </c>
      <c r="B3" s="156"/>
      <c r="C3" s="156"/>
      <c r="D3" s="156"/>
      <c r="E3" s="156"/>
      <c r="F3" s="156"/>
      <c r="G3" s="156"/>
      <c r="H3" s="156"/>
    </row>
    <row r="4" spans="1:8" ht="12.75" customHeight="1">
      <c r="A4" s="156" t="s">
        <v>46</v>
      </c>
      <c r="B4" s="156"/>
      <c r="C4" s="156"/>
      <c r="D4" s="156"/>
      <c r="E4" s="156"/>
      <c r="F4" s="156"/>
      <c r="G4" s="156"/>
      <c r="H4" s="156"/>
    </row>
    <row r="5" spans="1:8" ht="15">
      <c r="A5" s="69"/>
      <c r="B5" s="69"/>
      <c r="C5" s="69"/>
      <c r="D5" s="69"/>
      <c r="E5" s="69"/>
      <c r="F5" s="68"/>
      <c r="G5" s="68"/>
      <c r="H5" s="68"/>
    </row>
    <row r="6" spans="1:8" ht="25.5">
      <c r="A6" s="161" t="s">
        <v>59</v>
      </c>
      <c r="B6" s="162"/>
      <c r="C6" s="162"/>
      <c r="D6" s="162"/>
      <c r="E6" s="163"/>
      <c r="F6" s="70" t="s">
        <v>92</v>
      </c>
      <c r="G6" s="70" t="s">
        <v>133</v>
      </c>
      <c r="H6" s="70" t="s">
        <v>134</v>
      </c>
    </row>
    <row r="7" spans="1:8" ht="26.25" customHeight="1">
      <c r="A7" s="159" t="s">
        <v>47</v>
      </c>
      <c r="B7" s="159"/>
      <c r="C7" s="159"/>
      <c r="D7" s="159"/>
      <c r="E7" s="159"/>
      <c r="F7" s="86">
        <f>SUM(F8:F9)</f>
        <v>10015102</v>
      </c>
      <c r="G7" s="86">
        <f>SUM(G8:G9)</f>
        <v>10084343</v>
      </c>
      <c r="H7" s="86">
        <f>SUM(H8:H9)</f>
        <v>10147268</v>
      </c>
    </row>
    <row r="8" spans="1:8" ht="26.25" customHeight="1">
      <c r="A8" s="159" t="s">
        <v>48</v>
      </c>
      <c r="B8" s="159"/>
      <c r="C8" s="159"/>
      <c r="D8" s="159"/>
      <c r="E8" s="159"/>
      <c r="F8" s="86">
        <v>10015102</v>
      </c>
      <c r="G8" s="86">
        <v>10084343</v>
      </c>
      <c r="H8" s="86">
        <v>10147268</v>
      </c>
    </row>
    <row r="9" spans="1:8" ht="26.25" customHeight="1">
      <c r="A9" s="160" t="s">
        <v>49</v>
      </c>
      <c r="B9" s="160"/>
      <c r="C9" s="160"/>
      <c r="D9" s="160"/>
      <c r="E9" s="160"/>
      <c r="F9" s="86">
        <v>0</v>
      </c>
      <c r="G9" s="86">
        <v>0</v>
      </c>
      <c r="H9" s="86">
        <v>0</v>
      </c>
    </row>
    <row r="10" spans="1:8" ht="26.25" customHeight="1">
      <c r="A10" s="160" t="s">
        <v>50</v>
      </c>
      <c r="B10" s="160"/>
      <c r="C10" s="160"/>
      <c r="D10" s="160"/>
      <c r="E10" s="160"/>
      <c r="F10" s="86">
        <f>SUM(F11:F12)</f>
        <v>9861545</v>
      </c>
      <c r="G10" s="86">
        <f>SUM(G11:G12)</f>
        <v>10084343</v>
      </c>
      <c r="H10" s="86">
        <f>SUM(H11:H12)</f>
        <v>10147268</v>
      </c>
    </row>
    <row r="11" spans="1:8" ht="26.25" customHeight="1">
      <c r="A11" s="159" t="s">
        <v>51</v>
      </c>
      <c r="B11" s="159"/>
      <c r="C11" s="159"/>
      <c r="D11" s="159"/>
      <c r="E11" s="159"/>
      <c r="F11" s="86">
        <v>9639881</v>
      </c>
      <c r="G11" s="86">
        <v>9842343</v>
      </c>
      <c r="H11" s="86">
        <v>9943268</v>
      </c>
    </row>
    <row r="12" spans="1:8" ht="26.25" customHeight="1">
      <c r="A12" s="160" t="s">
        <v>52</v>
      </c>
      <c r="B12" s="160"/>
      <c r="C12" s="160"/>
      <c r="D12" s="160"/>
      <c r="E12" s="160"/>
      <c r="F12" s="86">
        <v>221664</v>
      </c>
      <c r="G12" s="86">
        <v>242000</v>
      </c>
      <c r="H12" s="86">
        <v>204000</v>
      </c>
    </row>
    <row r="13" spans="1:8" ht="26.25" customHeight="1">
      <c r="A13" s="157" t="s">
        <v>138</v>
      </c>
      <c r="B13" s="157"/>
      <c r="C13" s="157"/>
      <c r="D13" s="157"/>
      <c r="E13" s="157"/>
      <c r="F13" s="87">
        <v>-153557</v>
      </c>
      <c r="G13" s="87">
        <f>SUM(G7-G10)</f>
        <v>0</v>
      </c>
      <c r="H13" s="87">
        <f>SUM(H7-H10)</f>
        <v>0</v>
      </c>
    </row>
    <row r="14" spans="1:8" ht="26.25" customHeight="1">
      <c r="A14" s="158"/>
      <c r="B14" s="158"/>
      <c r="C14" s="158"/>
      <c r="D14" s="158"/>
      <c r="E14" s="158"/>
      <c r="F14" s="158"/>
      <c r="G14" s="158"/>
      <c r="H14" s="158"/>
    </row>
    <row r="15" spans="1:8" ht="26.25" customHeight="1">
      <c r="A15" s="164" t="s">
        <v>60</v>
      </c>
      <c r="B15" s="165"/>
      <c r="C15" s="165"/>
      <c r="D15" s="165"/>
      <c r="E15" s="166"/>
      <c r="F15" s="70" t="s">
        <v>92</v>
      </c>
      <c r="G15" s="70" t="s">
        <v>133</v>
      </c>
      <c r="H15" s="70" t="s">
        <v>134</v>
      </c>
    </row>
    <row r="16" spans="1:8" ht="26.25" customHeight="1">
      <c r="A16" s="167" t="s">
        <v>57</v>
      </c>
      <c r="B16" s="168"/>
      <c r="C16" s="168"/>
      <c r="D16" s="168"/>
      <c r="E16" s="169"/>
      <c r="F16" s="110">
        <v>153557</v>
      </c>
      <c r="G16" s="72"/>
      <c r="H16" s="72"/>
    </row>
    <row r="17" spans="1:8" s="113" customFormat="1" ht="26.25" customHeight="1">
      <c r="A17" s="170" t="s">
        <v>58</v>
      </c>
      <c r="B17" s="170"/>
      <c r="C17" s="170"/>
      <c r="D17" s="170"/>
      <c r="E17" s="170"/>
      <c r="F17" s="111">
        <v>153557</v>
      </c>
      <c r="G17" s="112"/>
      <c r="H17" s="79"/>
    </row>
    <row r="18" spans="1:8" ht="26.25" customHeight="1">
      <c r="A18" s="158"/>
      <c r="B18" s="158"/>
      <c r="C18" s="158"/>
      <c r="D18" s="158"/>
      <c r="E18" s="158"/>
      <c r="F18" s="158"/>
      <c r="G18" s="158"/>
      <c r="H18" s="158"/>
    </row>
    <row r="19" spans="1:8" ht="26.25" customHeight="1">
      <c r="A19" s="161" t="s">
        <v>61</v>
      </c>
      <c r="B19" s="162"/>
      <c r="C19" s="162"/>
      <c r="D19" s="162"/>
      <c r="E19" s="163"/>
      <c r="F19" s="70" t="s">
        <v>92</v>
      </c>
      <c r="G19" s="70" t="s">
        <v>133</v>
      </c>
      <c r="H19" s="70" t="s">
        <v>134</v>
      </c>
    </row>
    <row r="20" spans="1:8" ht="26.25" customHeight="1">
      <c r="A20" s="159" t="s">
        <v>53</v>
      </c>
      <c r="B20" s="159"/>
      <c r="C20" s="159"/>
      <c r="D20" s="159"/>
      <c r="E20" s="159"/>
      <c r="F20" s="71"/>
      <c r="G20" s="71"/>
      <c r="H20" s="71"/>
    </row>
    <row r="21" spans="1:8" ht="26.25" customHeight="1">
      <c r="A21" s="159" t="s">
        <v>54</v>
      </c>
      <c r="B21" s="159"/>
      <c r="C21" s="159"/>
      <c r="D21" s="159"/>
      <c r="E21" s="159"/>
      <c r="F21" s="71"/>
      <c r="G21" s="71"/>
      <c r="H21" s="71"/>
    </row>
    <row r="22" spans="1:8" s="114" customFormat="1" ht="26.25" customHeight="1">
      <c r="A22" s="157" t="s">
        <v>55</v>
      </c>
      <c r="B22" s="157"/>
      <c r="C22" s="157"/>
      <c r="D22" s="157"/>
      <c r="E22" s="157"/>
      <c r="F22" s="112">
        <f>SUM(F20-F21)</f>
        <v>0</v>
      </c>
      <c r="G22" s="112"/>
      <c r="H22" s="112"/>
    </row>
    <row r="23" spans="1:8" s="78" customFormat="1" ht="26.25" customHeight="1">
      <c r="A23" s="73"/>
      <c r="B23" s="74"/>
      <c r="C23" s="75"/>
      <c r="D23" s="76"/>
      <c r="E23" s="74"/>
      <c r="F23" s="77"/>
      <c r="G23" s="77"/>
      <c r="H23" s="77"/>
    </row>
    <row r="24" spans="1:8" ht="26.25" customHeight="1">
      <c r="A24" s="159" t="s">
        <v>56</v>
      </c>
      <c r="B24" s="159"/>
      <c r="C24" s="159"/>
      <c r="D24" s="159"/>
      <c r="E24" s="159"/>
      <c r="F24" s="85">
        <f>SUM(F13,F17,F22)</f>
        <v>0</v>
      </c>
      <c r="G24" s="85">
        <f>SUM(G13,G17,G22)</f>
        <v>0</v>
      </c>
      <c r="H24" s="85">
        <f>SUM(H13,H17,H22)</f>
        <v>0</v>
      </c>
    </row>
  </sheetData>
  <sheetProtection/>
  <mergeCells count="20">
    <mergeCell ref="A20:E20"/>
    <mergeCell ref="A21:E21"/>
    <mergeCell ref="A22:E22"/>
    <mergeCell ref="A24:E24"/>
    <mergeCell ref="A6:E6"/>
    <mergeCell ref="A15:E15"/>
    <mergeCell ref="A16:E16"/>
    <mergeCell ref="A19:E19"/>
    <mergeCell ref="A17:E17"/>
    <mergeCell ref="A18:H18"/>
    <mergeCell ref="A3:H3"/>
    <mergeCell ref="A4:H4"/>
    <mergeCell ref="A13:E13"/>
    <mergeCell ref="A14:H14"/>
    <mergeCell ref="A7:E7"/>
    <mergeCell ref="A8:E8"/>
    <mergeCell ref="A9:E9"/>
    <mergeCell ref="A10:E10"/>
    <mergeCell ref="A11:E11"/>
    <mergeCell ref="A12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7"/>
  <sheetViews>
    <sheetView zoomScalePageLayoutView="0" workbookViewId="0" topLeftCell="A19">
      <selection activeCell="M117" sqref="M117"/>
    </sheetView>
  </sheetViews>
  <sheetFormatPr defaultColWidth="9.140625" defaultRowHeight="12.75"/>
  <cols>
    <col min="1" max="1" width="10.140625" style="1" customWidth="1"/>
    <col min="2" max="2" width="40.8515625" style="1" customWidth="1"/>
    <col min="3" max="3" width="17.28125" style="58" customWidth="1"/>
    <col min="4" max="6" width="15.140625" style="1" customWidth="1"/>
    <col min="7" max="7" width="10.8515625" style="1" customWidth="1"/>
    <col min="8" max="13" width="15.140625" style="1" customWidth="1"/>
    <col min="14" max="14" width="16.7109375" style="1" hidden="1" customWidth="1"/>
    <col min="15" max="15" width="16.421875" style="1" hidden="1" customWidth="1"/>
    <col min="16" max="16" width="12.57421875" style="1" hidden="1" customWidth="1"/>
    <col min="17" max="17" width="10.7109375" style="1" bestFit="1" customWidth="1"/>
    <col min="18" max="16384" width="9.140625" style="1" customWidth="1"/>
  </cols>
  <sheetData>
    <row r="1" spans="1:16" ht="30" customHeight="1">
      <c r="A1" s="173" t="s">
        <v>17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2"/>
      <c r="O1" s="2"/>
      <c r="P1" s="2"/>
    </row>
    <row r="2" spans="1:11" s="6" customFormat="1" ht="20.25" customHeight="1">
      <c r="A2" s="176" t="s">
        <v>11</v>
      </c>
      <c r="B2" s="176"/>
      <c r="C2" s="176"/>
      <c r="D2" s="4" t="s">
        <v>71</v>
      </c>
      <c r="E2" s="5"/>
      <c r="F2" s="3"/>
      <c r="G2" s="3"/>
      <c r="H2" s="3"/>
      <c r="I2" s="3"/>
      <c r="J2" s="3"/>
      <c r="K2" s="3"/>
    </row>
    <row r="3" spans="1:4" s="6" customFormat="1" ht="21" customHeight="1">
      <c r="A3" s="177" t="s">
        <v>12</v>
      </c>
      <c r="B3" s="177"/>
      <c r="C3" s="177"/>
      <c r="D3" s="7" t="s">
        <v>72</v>
      </c>
    </row>
    <row r="4" spans="1:15" s="9" customFormat="1" ht="32.25" customHeight="1">
      <c r="A4" s="180" t="s">
        <v>34</v>
      </c>
      <c r="B4" s="182" t="s">
        <v>13</v>
      </c>
      <c r="C4" s="178" t="s">
        <v>92</v>
      </c>
      <c r="D4" s="174" t="s">
        <v>85</v>
      </c>
      <c r="E4" s="174" t="s">
        <v>86</v>
      </c>
      <c r="F4" s="174" t="s">
        <v>87</v>
      </c>
      <c r="G4" s="174" t="s">
        <v>95</v>
      </c>
      <c r="H4" s="174" t="s">
        <v>5</v>
      </c>
      <c r="I4" s="174" t="s">
        <v>10</v>
      </c>
      <c r="J4" s="174" t="s">
        <v>96</v>
      </c>
      <c r="K4" s="174" t="s">
        <v>89</v>
      </c>
      <c r="L4" s="171" t="s">
        <v>97</v>
      </c>
      <c r="M4" s="171" t="s">
        <v>98</v>
      </c>
      <c r="N4" s="171" t="s">
        <v>98</v>
      </c>
      <c r="O4" s="8" t="s">
        <v>15</v>
      </c>
    </row>
    <row r="5" spans="1:15" s="9" customFormat="1" ht="38.25" customHeight="1">
      <c r="A5" s="181"/>
      <c r="B5" s="183"/>
      <c r="C5" s="179"/>
      <c r="D5" s="175"/>
      <c r="E5" s="175"/>
      <c r="F5" s="175"/>
      <c r="G5" s="175"/>
      <c r="H5" s="175"/>
      <c r="I5" s="175"/>
      <c r="J5" s="175"/>
      <c r="K5" s="175"/>
      <c r="L5" s="172"/>
      <c r="M5" s="172"/>
      <c r="N5" s="172"/>
      <c r="O5" s="10"/>
    </row>
    <row r="6" spans="1:16" s="5" customFormat="1" ht="14.25" customHeight="1">
      <c r="A6" s="36">
        <v>31</v>
      </c>
      <c r="B6" s="11" t="s">
        <v>18</v>
      </c>
      <c r="C6" s="37">
        <f>SUM(D6:H6)</f>
        <v>7859774</v>
      </c>
      <c r="D6" s="37">
        <f aca="true" t="shared" si="0" ref="D6:K6">SUM(D7:D10)</f>
        <v>589226</v>
      </c>
      <c r="E6" s="37">
        <f t="shared" si="0"/>
        <v>7270548</v>
      </c>
      <c r="F6" s="88">
        <f t="shared" si="0"/>
        <v>0</v>
      </c>
      <c r="G6" s="88">
        <f t="shared" si="0"/>
        <v>0</v>
      </c>
      <c r="H6" s="88">
        <f t="shared" si="0"/>
        <v>0</v>
      </c>
      <c r="I6" s="88">
        <f t="shared" si="0"/>
        <v>0</v>
      </c>
      <c r="J6" s="88">
        <f t="shared" si="0"/>
        <v>0</v>
      </c>
      <c r="K6" s="88">
        <f t="shared" si="0"/>
        <v>0</v>
      </c>
      <c r="L6" s="88">
        <f>SUM(L7:L10)</f>
        <v>7904574</v>
      </c>
      <c r="M6" s="88">
        <v>8013737</v>
      </c>
      <c r="N6" s="80">
        <f>SUM(N7:N10)</f>
        <v>0</v>
      </c>
      <c r="O6" s="12">
        <f>SUM(O7:O10)</f>
        <v>0</v>
      </c>
      <c r="P6" s="5">
        <f>SUM(D6:J6)</f>
        <v>7859774</v>
      </c>
    </row>
    <row r="7" spans="1:16" ht="14.25" customHeight="1">
      <c r="A7" s="149">
        <v>3111</v>
      </c>
      <c r="B7" s="150" t="s">
        <v>91</v>
      </c>
      <c r="C7" s="28">
        <f>SUM(D7:E7)</f>
        <v>6513580</v>
      </c>
      <c r="D7" s="151">
        <v>490228</v>
      </c>
      <c r="E7" s="151">
        <v>6023352</v>
      </c>
      <c r="F7" s="16"/>
      <c r="G7" s="16"/>
      <c r="H7" s="16"/>
      <c r="I7" s="16"/>
      <c r="J7" s="16"/>
      <c r="K7" s="16"/>
      <c r="L7" s="16">
        <v>6522795</v>
      </c>
      <c r="M7" s="17">
        <v>6653251</v>
      </c>
      <c r="N7" s="1">
        <v>0</v>
      </c>
      <c r="O7" s="1">
        <v>0</v>
      </c>
      <c r="P7" s="5"/>
    </row>
    <row r="8" spans="1:16" ht="14.25" customHeight="1">
      <c r="A8" s="149">
        <v>3112</v>
      </c>
      <c r="B8" s="150" t="s">
        <v>119</v>
      </c>
      <c r="C8" s="28">
        <f>SUM(D8:H8)</f>
        <v>0</v>
      </c>
      <c r="D8" s="151"/>
      <c r="E8" s="151"/>
      <c r="F8" s="16"/>
      <c r="G8" s="16"/>
      <c r="H8" s="16"/>
      <c r="I8" s="16"/>
      <c r="J8" s="16"/>
      <c r="K8" s="16"/>
      <c r="L8" s="16"/>
      <c r="M8" s="17"/>
      <c r="N8" s="1">
        <v>0</v>
      </c>
      <c r="O8" s="1">
        <v>0</v>
      </c>
      <c r="P8" s="5"/>
    </row>
    <row r="9" spans="1:16" ht="14.25" customHeight="1">
      <c r="A9" s="149">
        <v>3121</v>
      </c>
      <c r="B9" s="150" t="s">
        <v>93</v>
      </c>
      <c r="C9" s="28">
        <f>SUM(D9:E9)</f>
        <v>283314</v>
      </c>
      <c r="D9" s="151">
        <v>24163</v>
      </c>
      <c r="E9" s="151">
        <v>259151</v>
      </c>
      <c r="F9" s="16"/>
      <c r="G9" s="16"/>
      <c r="H9" s="16"/>
      <c r="I9" s="16"/>
      <c r="J9" s="16"/>
      <c r="K9" s="16"/>
      <c r="L9" s="16">
        <v>255126</v>
      </c>
      <c r="M9" s="17">
        <v>211300</v>
      </c>
      <c r="P9" s="5"/>
    </row>
    <row r="10" spans="1:16" ht="14.25" customHeight="1">
      <c r="A10" s="149">
        <v>3132</v>
      </c>
      <c r="B10" s="150" t="s">
        <v>94</v>
      </c>
      <c r="C10" s="28">
        <f>SUM(D10:E10)</f>
        <v>1062880</v>
      </c>
      <c r="D10" s="151">
        <v>74835</v>
      </c>
      <c r="E10" s="151">
        <v>988045</v>
      </c>
      <c r="F10" s="16"/>
      <c r="G10" s="16"/>
      <c r="H10" s="16"/>
      <c r="I10" s="16"/>
      <c r="J10" s="16"/>
      <c r="K10" s="16"/>
      <c r="L10" s="16">
        <v>1126653</v>
      </c>
      <c r="M10" s="17">
        <v>1149186</v>
      </c>
      <c r="P10" s="5"/>
    </row>
    <row r="11" spans="1:16" s="5" customFormat="1" ht="15.75" customHeight="1">
      <c r="A11" s="21">
        <v>32</v>
      </c>
      <c r="B11" s="22" t="s">
        <v>19</v>
      </c>
      <c r="C11" s="28">
        <f>SUM(D11,E11,F11,G11,H11,I11,K11)</f>
        <v>1772107</v>
      </c>
      <c r="D11" s="23">
        <f>SUM(D12:D33)</f>
        <v>1148387</v>
      </c>
      <c r="E11" s="23">
        <f>SUM(E12:E35)</f>
        <v>205580</v>
      </c>
      <c r="F11" s="23">
        <f>SUM(F12:F35)</f>
        <v>316880</v>
      </c>
      <c r="G11" s="23">
        <f>SUM(G12:G35)</f>
        <v>16700</v>
      </c>
      <c r="H11" s="23">
        <f>SUM(H12:H35)</f>
        <v>58000</v>
      </c>
      <c r="I11" s="23">
        <f>SUM(I29)</f>
        <v>10000</v>
      </c>
      <c r="J11" s="23">
        <v>0</v>
      </c>
      <c r="K11" s="23">
        <f>SUM(K12:K35)</f>
        <v>16560</v>
      </c>
      <c r="L11" s="23">
        <v>1937769</v>
      </c>
      <c r="M11" s="81">
        <v>1929531</v>
      </c>
      <c r="N11" s="5">
        <v>0</v>
      </c>
      <c r="O11" s="5">
        <v>0</v>
      </c>
      <c r="P11" s="5">
        <f>SUM(D11:J11)</f>
        <v>1755547</v>
      </c>
    </row>
    <row r="12" spans="1:16" ht="12.75" customHeight="1">
      <c r="A12" s="24">
        <v>3211</v>
      </c>
      <c r="B12" s="25" t="s">
        <v>99</v>
      </c>
      <c r="C12" s="23">
        <f>SUM(D12,E12,F12,H12,K12)</f>
        <v>83000</v>
      </c>
      <c r="D12" s="16">
        <v>53000</v>
      </c>
      <c r="E12" s="16">
        <v>1000</v>
      </c>
      <c r="F12" s="16">
        <v>20000</v>
      </c>
      <c r="G12" s="23"/>
      <c r="H12" s="16">
        <v>8000</v>
      </c>
      <c r="I12" s="23"/>
      <c r="J12" s="23"/>
      <c r="K12" s="16">
        <v>1000</v>
      </c>
      <c r="L12" s="59"/>
      <c r="M12" s="60"/>
      <c r="N12" s="1">
        <v>0</v>
      </c>
      <c r="O12" s="1">
        <v>0</v>
      </c>
      <c r="P12" s="5"/>
    </row>
    <row r="13" spans="1:16" ht="14.25" customHeight="1">
      <c r="A13" s="24">
        <v>3212</v>
      </c>
      <c r="B13" s="25" t="s">
        <v>100</v>
      </c>
      <c r="C13" s="23">
        <f>SUM(D13,E13)</f>
        <v>159830</v>
      </c>
      <c r="D13" s="16">
        <v>13750</v>
      </c>
      <c r="E13" s="16">
        <v>146080</v>
      </c>
      <c r="F13" s="16"/>
      <c r="G13" s="23"/>
      <c r="H13" s="23"/>
      <c r="I13" s="23"/>
      <c r="J13" s="23"/>
      <c r="K13" s="23"/>
      <c r="L13" s="59"/>
      <c r="M13" s="60"/>
      <c r="N13" s="1">
        <v>0</v>
      </c>
      <c r="O13" s="1">
        <v>0</v>
      </c>
      <c r="P13" s="5"/>
    </row>
    <row r="14" spans="1:16" ht="14.25" customHeight="1">
      <c r="A14" s="24">
        <v>3213</v>
      </c>
      <c r="B14" s="25" t="s">
        <v>101</v>
      </c>
      <c r="C14" s="23">
        <f>SUM(D14)</f>
        <v>11500</v>
      </c>
      <c r="D14" s="16">
        <v>11500</v>
      </c>
      <c r="E14" s="23"/>
      <c r="F14" s="23"/>
      <c r="G14" s="23"/>
      <c r="H14" s="23"/>
      <c r="I14" s="23"/>
      <c r="J14" s="23"/>
      <c r="K14" s="23"/>
      <c r="L14" s="59"/>
      <c r="M14" s="60"/>
      <c r="P14" s="5"/>
    </row>
    <row r="15" spans="1:16" ht="14.25" customHeight="1">
      <c r="A15" s="24">
        <v>3221</v>
      </c>
      <c r="B15" s="25" t="s">
        <v>102</v>
      </c>
      <c r="C15" s="23">
        <f>SUM(D15,E15,F15,G15,H15)</f>
        <v>128000</v>
      </c>
      <c r="D15" s="16">
        <v>99000</v>
      </c>
      <c r="E15" s="16">
        <v>2000</v>
      </c>
      <c r="F15" s="16">
        <v>15000</v>
      </c>
      <c r="G15" s="16">
        <v>5000</v>
      </c>
      <c r="H15" s="16">
        <v>7000</v>
      </c>
      <c r="I15" s="23"/>
      <c r="J15" s="23"/>
      <c r="K15" s="23"/>
      <c r="L15" s="59"/>
      <c r="M15" s="60"/>
      <c r="P15" s="5"/>
    </row>
    <row r="16" spans="1:16" ht="14.25" customHeight="1">
      <c r="A16" s="24">
        <v>3222</v>
      </c>
      <c r="B16" s="25" t="s">
        <v>25</v>
      </c>
      <c r="C16" s="23">
        <f>SUM(D16,F16,G16)</f>
        <v>288870</v>
      </c>
      <c r="D16" s="16">
        <v>129990</v>
      </c>
      <c r="E16" s="23"/>
      <c r="F16" s="16">
        <v>156880</v>
      </c>
      <c r="G16" s="16">
        <v>2000</v>
      </c>
      <c r="H16" s="23"/>
      <c r="I16" s="23"/>
      <c r="J16" s="23"/>
      <c r="K16" s="23"/>
      <c r="L16" s="59"/>
      <c r="M16" s="60"/>
      <c r="P16" s="5"/>
    </row>
    <row r="17" spans="1:16" ht="14.25" customHeight="1">
      <c r="A17" s="24">
        <v>3223</v>
      </c>
      <c r="B17" s="25" t="s">
        <v>103</v>
      </c>
      <c r="C17" s="23">
        <f>SUM(D17,F17)</f>
        <v>288727</v>
      </c>
      <c r="D17" s="16">
        <v>284727</v>
      </c>
      <c r="E17" s="23"/>
      <c r="F17" s="16">
        <v>4000</v>
      </c>
      <c r="G17" s="16"/>
      <c r="H17" s="23"/>
      <c r="I17" s="23"/>
      <c r="J17" s="23"/>
      <c r="K17" s="23"/>
      <c r="L17" s="59"/>
      <c r="M17" s="60"/>
      <c r="P17" s="5"/>
    </row>
    <row r="18" spans="1:16" ht="14.25" customHeight="1">
      <c r="A18" s="24">
        <v>3224</v>
      </c>
      <c r="B18" s="25" t="s">
        <v>104</v>
      </c>
      <c r="C18" s="23">
        <f>SUM(D18,F18,H18)</f>
        <v>15000</v>
      </c>
      <c r="D18" s="16">
        <v>10000</v>
      </c>
      <c r="E18" s="23"/>
      <c r="F18" s="16">
        <v>3000</v>
      </c>
      <c r="G18" s="16"/>
      <c r="H18" s="16">
        <v>2000</v>
      </c>
      <c r="I18" s="23"/>
      <c r="J18" s="23"/>
      <c r="K18" s="23"/>
      <c r="L18" s="59"/>
      <c r="M18" s="60"/>
      <c r="P18" s="5"/>
    </row>
    <row r="19" spans="1:16" ht="14.25" customHeight="1">
      <c r="A19" s="24">
        <v>3225</v>
      </c>
      <c r="B19" s="25" t="s">
        <v>105</v>
      </c>
      <c r="C19" s="23">
        <f>SUM(D19,E19,F19,H19)</f>
        <v>81000</v>
      </c>
      <c r="D19" s="16">
        <v>15000</v>
      </c>
      <c r="E19" s="16">
        <v>40000</v>
      </c>
      <c r="F19" s="16">
        <v>20000</v>
      </c>
      <c r="G19" s="16"/>
      <c r="H19" s="16">
        <v>6000</v>
      </c>
      <c r="I19" s="23"/>
      <c r="J19" s="23"/>
      <c r="K19" s="23"/>
      <c r="L19" s="59"/>
      <c r="M19" s="60"/>
      <c r="P19" s="5"/>
    </row>
    <row r="20" spans="1:16" ht="14.25" customHeight="1">
      <c r="A20" s="24">
        <v>3227</v>
      </c>
      <c r="B20" s="25" t="s">
        <v>106</v>
      </c>
      <c r="C20" s="23">
        <f>SUM(D20,F20)</f>
        <v>5000</v>
      </c>
      <c r="D20" s="16">
        <v>2000</v>
      </c>
      <c r="E20" s="23"/>
      <c r="F20" s="16">
        <v>3000</v>
      </c>
      <c r="G20" s="16"/>
      <c r="H20" s="23"/>
      <c r="I20" s="23"/>
      <c r="J20" s="23"/>
      <c r="K20" s="23"/>
      <c r="L20" s="59"/>
      <c r="M20" s="60"/>
      <c r="P20" s="5"/>
    </row>
    <row r="21" spans="1:16" ht="14.25" customHeight="1">
      <c r="A21" s="24">
        <v>3231</v>
      </c>
      <c r="B21" s="25" t="s">
        <v>107</v>
      </c>
      <c r="C21" s="23">
        <f>SUM(D21,F21,)</f>
        <v>80000</v>
      </c>
      <c r="D21" s="16">
        <v>65000</v>
      </c>
      <c r="E21" s="23"/>
      <c r="F21" s="16">
        <v>15000</v>
      </c>
      <c r="G21" s="16"/>
      <c r="H21" s="23"/>
      <c r="I21" s="23"/>
      <c r="J21" s="23"/>
      <c r="K21" s="23"/>
      <c r="L21" s="59"/>
      <c r="M21" s="60"/>
      <c r="P21" s="5"/>
    </row>
    <row r="22" spans="1:16" ht="14.25" customHeight="1">
      <c r="A22" s="24">
        <v>3232</v>
      </c>
      <c r="B22" s="25" t="s">
        <v>108</v>
      </c>
      <c r="C22" s="23">
        <f>SUM(D22,F22,H22)</f>
        <v>210000</v>
      </c>
      <c r="D22" s="16">
        <v>170000</v>
      </c>
      <c r="E22" s="23"/>
      <c r="F22" s="16">
        <v>20000</v>
      </c>
      <c r="G22" s="16"/>
      <c r="H22" s="16">
        <v>20000</v>
      </c>
      <c r="I22" s="23"/>
      <c r="J22" s="23"/>
      <c r="K22" s="23"/>
      <c r="L22" s="59"/>
      <c r="M22" s="60"/>
      <c r="P22" s="5"/>
    </row>
    <row r="23" spans="1:16" ht="14.25" customHeight="1">
      <c r="A23" s="24">
        <v>3233</v>
      </c>
      <c r="B23" s="25" t="s">
        <v>109</v>
      </c>
      <c r="C23" s="23">
        <f>SUM(F23)</f>
        <v>2000</v>
      </c>
      <c r="D23" s="23"/>
      <c r="E23" s="23"/>
      <c r="F23" s="16">
        <v>2000</v>
      </c>
      <c r="G23" s="16"/>
      <c r="H23" s="23"/>
      <c r="I23" s="23"/>
      <c r="J23" s="23"/>
      <c r="K23" s="23"/>
      <c r="L23" s="59"/>
      <c r="M23" s="60"/>
      <c r="P23" s="5"/>
    </row>
    <row r="24" spans="1:16" ht="14.25" customHeight="1">
      <c r="A24" s="24">
        <v>3234</v>
      </c>
      <c r="B24" s="25" t="s">
        <v>110</v>
      </c>
      <c r="C24" s="23">
        <f>SUM(D24,F24)</f>
        <v>55000</v>
      </c>
      <c r="D24" s="16">
        <v>50000</v>
      </c>
      <c r="E24" s="23"/>
      <c r="F24" s="16">
        <v>5000</v>
      </c>
      <c r="G24" s="16"/>
      <c r="H24" s="23"/>
      <c r="I24" s="23"/>
      <c r="J24" s="23"/>
      <c r="K24" s="23"/>
      <c r="L24" s="59"/>
      <c r="M24" s="60"/>
      <c r="P24" s="5"/>
    </row>
    <row r="25" spans="1:16" ht="14.25" customHeight="1">
      <c r="A25" s="24">
        <v>3235</v>
      </c>
      <c r="B25" s="25" t="s">
        <v>28</v>
      </c>
      <c r="C25" s="23">
        <f>SUM(D25)</f>
        <v>36500</v>
      </c>
      <c r="D25" s="16">
        <v>36500</v>
      </c>
      <c r="E25" s="23"/>
      <c r="F25" s="23"/>
      <c r="G25" s="16"/>
      <c r="H25" s="23"/>
      <c r="I25" s="23"/>
      <c r="J25" s="23"/>
      <c r="K25" s="23"/>
      <c r="L25" s="59"/>
      <c r="M25" s="60"/>
      <c r="P25" s="5"/>
    </row>
    <row r="26" spans="1:16" ht="14.25" customHeight="1">
      <c r="A26" s="24">
        <v>3236</v>
      </c>
      <c r="B26" s="25" t="s">
        <v>111</v>
      </c>
      <c r="C26" s="23">
        <f>SUM(D26,F26)</f>
        <v>27500</v>
      </c>
      <c r="D26" s="16">
        <v>24500</v>
      </c>
      <c r="E26" s="23"/>
      <c r="F26" s="16">
        <v>3000</v>
      </c>
      <c r="G26" s="16"/>
      <c r="H26" s="23"/>
      <c r="I26" s="23"/>
      <c r="J26" s="23"/>
      <c r="K26" s="23"/>
      <c r="L26" s="59"/>
      <c r="M26" s="60"/>
      <c r="P26" s="5"/>
    </row>
    <row r="27" spans="1:16" ht="14.25" customHeight="1">
      <c r="A27" s="24">
        <v>3237</v>
      </c>
      <c r="B27" s="25" t="s">
        <v>29</v>
      </c>
      <c r="C27" s="23">
        <f>SUM(D27,E27,F27,G27)</f>
        <v>30500</v>
      </c>
      <c r="D27" s="16">
        <v>15000</v>
      </c>
      <c r="E27" s="16">
        <v>1500</v>
      </c>
      <c r="F27" s="16">
        <v>10000</v>
      </c>
      <c r="G27" s="16">
        <v>4000</v>
      </c>
      <c r="H27" s="23"/>
      <c r="I27" s="23"/>
      <c r="J27" s="23"/>
      <c r="K27" s="23"/>
      <c r="L27" s="59"/>
      <c r="M27" s="60"/>
      <c r="P27" s="5"/>
    </row>
    <row r="28" spans="1:16" ht="14.25" customHeight="1">
      <c r="A28" s="24">
        <v>3238</v>
      </c>
      <c r="B28" s="25" t="s">
        <v>112</v>
      </c>
      <c r="C28" s="23">
        <f>SUM(D28,H28)</f>
        <v>23000</v>
      </c>
      <c r="D28" s="16">
        <v>13000</v>
      </c>
      <c r="E28" s="23"/>
      <c r="F28" s="23"/>
      <c r="G28" s="16"/>
      <c r="H28" s="16">
        <v>10000</v>
      </c>
      <c r="I28" s="23"/>
      <c r="J28" s="23"/>
      <c r="K28" s="23"/>
      <c r="L28" s="59"/>
      <c r="M28" s="60"/>
      <c r="P28" s="5"/>
    </row>
    <row r="29" spans="1:16" ht="14.25" customHeight="1">
      <c r="A29" s="24">
        <v>3239</v>
      </c>
      <c r="B29" s="25" t="s">
        <v>30</v>
      </c>
      <c r="C29" s="23">
        <f>SUM(D29,F29,G29,H29,I29)</f>
        <v>142420</v>
      </c>
      <c r="D29" s="16">
        <v>116420</v>
      </c>
      <c r="E29" s="23"/>
      <c r="F29" s="16">
        <v>10000</v>
      </c>
      <c r="G29" s="16">
        <v>1000</v>
      </c>
      <c r="H29" s="16">
        <v>5000</v>
      </c>
      <c r="I29" s="16">
        <v>10000</v>
      </c>
      <c r="J29" s="23"/>
      <c r="K29" s="23"/>
      <c r="L29" s="59"/>
      <c r="M29" s="60"/>
      <c r="P29" s="5"/>
    </row>
    <row r="30" spans="1:16" ht="14.25" customHeight="1">
      <c r="A30" s="24">
        <v>3241</v>
      </c>
      <c r="B30" s="25" t="s">
        <v>113</v>
      </c>
      <c r="C30" s="23">
        <f>SUM(K30)</f>
        <v>14060</v>
      </c>
      <c r="D30" s="23"/>
      <c r="E30" s="23"/>
      <c r="F30" s="23"/>
      <c r="G30" s="16"/>
      <c r="H30" s="23"/>
      <c r="I30" s="23"/>
      <c r="J30" s="23"/>
      <c r="K30" s="16">
        <v>14060</v>
      </c>
      <c r="L30" s="59"/>
      <c r="M30" s="60"/>
      <c r="P30" s="5"/>
    </row>
    <row r="31" spans="1:16" ht="14.25" customHeight="1">
      <c r="A31" s="24">
        <v>3292</v>
      </c>
      <c r="B31" s="25" t="s">
        <v>114</v>
      </c>
      <c r="C31" s="23">
        <f>SUM(D31)</f>
        <v>17000</v>
      </c>
      <c r="D31" s="16">
        <v>17000</v>
      </c>
      <c r="E31" s="23"/>
      <c r="F31" s="23"/>
      <c r="G31" s="16"/>
      <c r="H31" s="23"/>
      <c r="I31" s="23"/>
      <c r="J31" s="23"/>
      <c r="K31" s="23"/>
      <c r="L31" s="59"/>
      <c r="M31" s="60"/>
      <c r="P31" s="5"/>
    </row>
    <row r="32" spans="1:16" ht="14.25" customHeight="1">
      <c r="A32" s="24">
        <v>3293</v>
      </c>
      <c r="B32" s="25" t="s">
        <v>115</v>
      </c>
      <c r="C32" s="23">
        <f>SUM(D32,E32,F32,G32)</f>
        <v>39500</v>
      </c>
      <c r="D32" s="16">
        <v>21000</v>
      </c>
      <c r="E32" s="16">
        <v>1500</v>
      </c>
      <c r="F32" s="16">
        <v>15000</v>
      </c>
      <c r="G32" s="16">
        <v>2000</v>
      </c>
      <c r="H32" s="23"/>
      <c r="I32" s="23"/>
      <c r="J32" s="23"/>
      <c r="K32" s="23"/>
      <c r="L32" s="59"/>
      <c r="M32" s="60"/>
      <c r="P32" s="5"/>
    </row>
    <row r="33" spans="1:16" ht="14.25" customHeight="1">
      <c r="A33" s="24">
        <v>3294</v>
      </c>
      <c r="B33" s="25" t="s">
        <v>116</v>
      </c>
      <c r="C33" s="23">
        <f>SUM(F33,D33)</f>
        <v>1000</v>
      </c>
      <c r="D33" s="16">
        <v>1000</v>
      </c>
      <c r="E33" s="23"/>
      <c r="F33" s="16"/>
      <c r="G33" s="16"/>
      <c r="H33" s="23"/>
      <c r="I33" s="23"/>
      <c r="J33" s="23"/>
      <c r="K33" s="23"/>
      <c r="L33" s="59"/>
      <c r="M33" s="60"/>
      <c r="P33" s="5"/>
    </row>
    <row r="34" spans="1:16" ht="18" customHeight="1">
      <c r="A34" s="24">
        <v>3295</v>
      </c>
      <c r="B34" s="25" t="s">
        <v>117</v>
      </c>
      <c r="C34" s="23">
        <f>SUM(E34)</f>
        <v>13500</v>
      </c>
      <c r="D34" s="23"/>
      <c r="E34" s="16">
        <v>13500</v>
      </c>
      <c r="F34" s="23"/>
      <c r="G34" s="16"/>
      <c r="H34" s="23"/>
      <c r="I34" s="23"/>
      <c r="J34" s="23"/>
      <c r="K34" s="23"/>
      <c r="L34" s="59"/>
      <c r="M34" s="60"/>
      <c r="P34" s="5"/>
    </row>
    <row r="35" spans="1:16" ht="15">
      <c r="A35" s="24">
        <v>3299</v>
      </c>
      <c r="B35" s="25" t="s">
        <v>118</v>
      </c>
      <c r="C35" s="23">
        <f>SUM(D35,G35,K35)</f>
        <v>35200</v>
      </c>
      <c r="D35" s="16">
        <v>31000</v>
      </c>
      <c r="E35" s="23"/>
      <c r="F35" s="16">
        <v>15000</v>
      </c>
      <c r="G35" s="16">
        <v>2700</v>
      </c>
      <c r="H35" s="23"/>
      <c r="I35" s="23"/>
      <c r="J35" s="23"/>
      <c r="K35" s="16">
        <v>1500</v>
      </c>
      <c r="L35" s="59"/>
      <c r="M35" s="60"/>
      <c r="P35" s="5"/>
    </row>
    <row r="36" spans="1:16" s="5" customFormat="1" ht="15">
      <c r="A36" s="18">
        <v>34</v>
      </c>
      <c r="B36" s="19" t="s">
        <v>31</v>
      </c>
      <c r="C36" s="23">
        <f>SUM(D36:K36)</f>
        <v>8000</v>
      </c>
      <c r="D36" s="23">
        <f>SUM(D37)</f>
        <v>6000</v>
      </c>
      <c r="E36" s="23">
        <f aca="true" t="shared" si="1" ref="E36:K36">SUM(E39)</f>
        <v>0</v>
      </c>
      <c r="F36" s="23">
        <f>SUM(F37:F39)</f>
        <v>2000</v>
      </c>
      <c r="G36" s="23">
        <f t="shared" si="1"/>
        <v>0</v>
      </c>
      <c r="H36" s="23">
        <f t="shared" si="1"/>
        <v>0</v>
      </c>
      <c r="I36" s="23">
        <f t="shared" si="1"/>
        <v>0</v>
      </c>
      <c r="J36" s="23">
        <f t="shared" si="1"/>
        <v>0</v>
      </c>
      <c r="K36" s="23">
        <f t="shared" si="1"/>
        <v>0</v>
      </c>
      <c r="L36" s="23">
        <v>6500</v>
      </c>
      <c r="M36" s="39">
        <v>7000</v>
      </c>
      <c r="P36" s="5">
        <f>SUM(D36:J36)</f>
        <v>8000</v>
      </c>
    </row>
    <row r="37" spans="1:13" s="5" customFormat="1" ht="15">
      <c r="A37" s="15">
        <v>3431</v>
      </c>
      <c r="B37" s="13" t="s">
        <v>120</v>
      </c>
      <c r="C37" s="23">
        <f>SUM(D37,F37)</f>
        <v>8000</v>
      </c>
      <c r="D37" s="16">
        <v>6000</v>
      </c>
      <c r="E37" s="23"/>
      <c r="F37" s="16">
        <v>2000</v>
      </c>
      <c r="G37" s="23"/>
      <c r="H37" s="23"/>
      <c r="I37" s="23"/>
      <c r="J37" s="23"/>
      <c r="K37" s="23"/>
      <c r="L37" s="23"/>
      <c r="M37" s="39"/>
    </row>
    <row r="38" spans="1:13" s="5" customFormat="1" ht="15">
      <c r="A38" s="15">
        <v>3433</v>
      </c>
      <c r="B38" s="13" t="s">
        <v>121</v>
      </c>
      <c r="C38" s="23">
        <f>SUM(F38)</f>
        <v>0</v>
      </c>
      <c r="D38" s="23"/>
      <c r="E38" s="23"/>
      <c r="F38" s="16"/>
      <c r="G38" s="23"/>
      <c r="H38" s="23"/>
      <c r="I38" s="23"/>
      <c r="J38" s="23"/>
      <c r="K38" s="23"/>
      <c r="L38" s="23"/>
      <c r="M38" s="39"/>
    </row>
    <row r="39" spans="1:16" ht="15">
      <c r="A39" s="15">
        <v>3434</v>
      </c>
      <c r="B39" s="13" t="s">
        <v>32</v>
      </c>
      <c r="C39" s="16">
        <f>SUM(D39:K39)</f>
        <v>0</v>
      </c>
      <c r="D39" s="16"/>
      <c r="E39" s="82"/>
      <c r="F39" s="16"/>
      <c r="G39" s="16"/>
      <c r="H39" s="16"/>
      <c r="I39" s="16"/>
      <c r="J39" s="16"/>
      <c r="K39" s="16"/>
      <c r="L39" s="16"/>
      <c r="M39" s="17"/>
      <c r="P39" s="5"/>
    </row>
    <row r="40" spans="1:16" ht="15">
      <c r="A40" s="18">
        <v>3</v>
      </c>
      <c r="B40" s="19" t="s">
        <v>122</v>
      </c>
      <c r="C40" s="23">
        <f>SUM(D40,E40,F40,G40,H40,I40,K40)</f>
        <v>9639881</v>
      </c>
      <c r="D40" s="23">
        <f>SUM(D6,D11,D36)</f>
        <v>1743613</v>
      </c>
      <c r="E40" s="154">
        <f>SUM(E6,E11)</f>
        <v>7476128</v>
      </c>
      <c r="F40" s="23">
        <f>SUM(F11,F37)</f>
        <v>318880</v>
      </c>
      <c r="G40" s="23">
        <f>SUM(G11)</f>
        <v>16700</v>
      </c>
      <c r="H40" s="23">
        <f>SUM(H11)</f>
        <v>58000</v>
      </c>
      <c r="I40" s="23">
        <f>SUM(I29)</f>
        <v>10000</v>
      </c>
      <c r="J40" s="23">
        <v>0</v>
      </c>
      <c r="K40" s="23">
        <f>SUM(K11)</f>
        <v>16560</v>
      </c>
      <c r="L40" s="23">
        <f>SUM(L6,L11)</f>
        <v>9842343</v>
      </c>
      <c r="M40" s="39">
        <f>SUM(M6,M11)</f>
        <v>9943268</v>
      </c>
      <c r="P40" s="5"/>
    </row>
    <row r="41" spans="1:16" ht="30">
      <c r="A41" s="26">
        <v>42</v>
      </c>
      <c r="B41" s="27" t="s">
        <v>35</v>
      </c>
      <c r="C41" s="23">
        <f>SUM(D41:E41,F41,H41,J41)</f>
        <v>221664</v>
      </c>
      <c r="D41" s="23">
        <f>SUM(D42:D47)</f>
        <v>100000</v>
      </c>
      <c r="E41" s="23">
        <f>SUM(E42:E47)</f>
        <v>30000</v>
      </c>
      <c r="F41" s="23">
        <v>66700</v>
      </c>
      <c r="G41" s="23">
        <f>SUM(G47)</f>
        <v>0</v>
      </c>
      <c r="H41" s="23">
        <f>SUM(H42:H47)</f>
        <v>20864</v>
      </c>
      <c r="I41" s="23">
        <f>SUM(I47)</f>
        <v>0</v>
      </c>
      <c r="J41" s="23">
        <f>SUM(J47)</f>
        <v>4100</v>
      </c>
      <c r="K41" s="23">
        <f>SUM(K47)</f>
        <v>0</v>
      </c>
      <c r="L41" s="28">
        <f>SUM(L42:L47)</f>
        <v>242000</v>
      </c>
      <c r="M41" s="81">
        <f>SUM(M42:M47)</f>
        <v>204000</v>
      </c>
      <c r="P41" s="92">
        <f>SUM(D41:J41)</f>
        <v>221664</v>
      </c>
    </row>
    <row r="42" spans="1:16" ht="15">
      <c r="A42" s="152">
        <v>4221</v>
      </c>
      <c r="B42" s="153" t="s">
        <v>123</v>
      </c>
      <c r="C42" s="23">
        <f>SUM(D42,E42,F42,H42)</f>
        <v>110000</v>
      </c>
      <c r="D42" s="16">
        <v>50000</v>
      </c>
      <c r="E42" s="16">
        <v>30000</v>
      </c>
      <c r="F42" s="16">
        <v>20000</v>
      </c>
      <c r="G42" s="23"/>
      <c r="H42" s="16">
        <v>10000</v>
      </c>
      <c r="I42" s="23"/>
      <c r="J42" s="23"/>
      <c r="K42" s="23"/>
      <c r="L42" s="151">
        <v>110000</v>
      </c>
      <c r="M42" s="155">
        <v>110000</v>
      </c>
      <c r="P42" s="92"/>
    </row>
    <row r="43" spans="1:16" ht="15">
      <c r="A43" s="152">
        <v>4222</v>
      </c>
      <c r="B43" s="153" t="s">
        <v>124</v>
      </c>
      <c r="C43" s="23"/>
      <c r="D43" s="23"/>
      <c r="E43" s="23"/>
      <c r="F43" s="23"/>
      <c r="G43" s="23"/>
      <c r="H43" s="23"/>
      <c r="I43" s="23"/>
      <c r="J43" s="23"/>
      <c r="K43" s="23"/>
      <c r="L43" s="151"/>
      <c r="M43" s="155"/>
      <c r="P43" s="92"/>
    </row>
    <row r="44" spans="1:16" ht="15">
      <c r="A44" s="152">
        <v>4223</v>
      </c>
      <c r="B44" s="153" t="s">
        <v>125</v>
      </c>
      <c r="C44" s="23">
        <f>SUM(D44)</f>
        <v>10000</v>
      </c>
      <c r="D44" s="16">
        <v>10000</v>
      </c>
      <c r="E44" s="23"/>
      <c r="F44" s="23"/>
      <c r="G44" s="23"/>
      <c r="H44" s="23"/>
      <c r="I44" s="23"/>
      <c r="J44" s="23"/>
      <c r="K44" s="23"/>
      <c r="L44" s="151">
        <v>10000</v>
      </c>
      <c r="M44" s="155">
        <v>10000</v>
      </c>
      <c r="P44" s="92"/>
    </row>
    <row r="45" spans="1:16" ht="15">
      <c r="A45" s="152">
        <v>4226</v>
      </c>
      <c r="B45" s="153" t="s">
        <v>126</v>
      </c>
      <c r="C45" s="23">
        <f>SUM(D45,H45)</f>
        <v>20864</v>
      </c>
      <c r="D45" s="16">
        <v>10000</v>
      </c>
      <c r="E45" s="23"/>
      <c r="F45" s="23"/>
      <c r="G45" s="23"/>
      <c r="H45" s="16">
        <v>10864</v>
      </c>
      <c r="I45" s="23"/>
      <c r="J45" s="23"/>
      <c r="K45" s="23"/>
      <c r="L45" s="151">
        <v>10000</v>
      </c>
      <c r="M45" s="155">
        <v>10000</v>
      </c>
      <c r="P45" s="92"/>
    </row>
    <row r="46" spans="1:16" ht="15">
      <c r="A46" s="152">
        <v>4227</v>
      </c>
      <c r="B46" s="153" t="s">
        <v>127</v>
      </c>
      <c r="C46" s="23">
        <f>SUM(D46:J46)</f>
        <v>56700</v>
      </c>
      <c r="D46" s="16">
        <v>10000</v>
      </c>
      <c r="E46" s="23"/>
      <c r="F46" s="16">
        <v>46700</v>
      </c>
      <c r="G46" s="23"/>
      <c r="H46" s="23"/>
      <c r="I46" s="23"/>
      <c r="J46" s="23"/>
      <c r="K46" s="23"/>
      <c r="L46" s="151">
        <v>88000</v>
      </c>
      <c r="M46" s="155">
        <v>50000</v>
      </c>
      <c r="P46" s="92"/>
    </row>
    <row r="47" spans="1:16" ht="15">
      <c r="A47" s="152">
        <v>4241</v>
      </c>
      <c r="B47" s="153" t="s">
        <v>128</v>
      </c>
      <c r="C47" s="23">
        <f>SUM(D47:K47)</f>
        <v>24100</v>
      </c>
      <c r="D47" s="89">
        <v>20000</v>
      </c>
      <c r="E47" s="89"/>
      <c r="F47" s="89"/>
      <c r="G47" s="89"/>
      <c r="H47" s="89"/>
      <c r="I47" s="89"/>
      <c r="J47" s="89">
        <v>4100</v>
      </c>
      <c r="K47" s="89"/>
      <c r="L47" s="89">
        <v>24000</v>
      </c>
      <c r="M47" s="90">
        <v>24000</v>
      </c>
      <c r="P47" s="5"/>
    </row>
    <row r="48" spans="1:16" ht="30">
      <c r="A48" s="26">
        <v>45</v>
      </c>
      <c r="B48" s="27" t="s">
        <v>35</v>
      </c>
      <c r="C48" s="23">
        <f>SUM(D48:K48)</f>
        <v>0</v>
      </c>
      <c r="D48" s="23">
        <f>SUM(D49)</f>
        <v>0</v>
      </c>
      <c r="E48" s="23">
        <f aca="true" t="shared" si="2" ref="E48:K48">SUM(E49)</f>
        <v>0</v>
      </c>
      <c r="F48" s="23">
        <f t="shared" si="2"/>
        <v>0</v>
      </c>
      <c r="G48" s="23">
        <f t="shared" si="2"/>
        <v>0</v>
      </c>
      <c r="H48" s="23">
        <f t="shared" si="2"/>
        <v>0</v>
      </c>
      <c r="I48" s="23">
        <f t="shared" si="2"/>
        <v>0</v>
      </c>
      <c r="J48" s="23">
        <f t="shared" si="2"/>
        <v>0</v>
      </c>
      <c r="K48" s="23">
        <f t="shared" si="2"/>
        <v>0</v>
      </c>
      <c r="L48" s="28">
        <v>0</v>
      </c>
      <c r="M48" s="81">
        <v>0</v>
      </c>
      <c r="P48" s="92">
        <f>SUM(D48:J48)</f>
        <v>0</v>
      </c>
    </row>
    <row r="49" spans="1:16" ht="15">
      <c r="A49" s="83">
        <v>4511</v>
      </c>
      <c r="B49" s="84" t="s">
        <v>129</v>
      </c>
      <c r="C49" s="91">
        <f>SUM(D49:K49)</f>
        <v>0</v>
      </c>
      <c r="D49" s="16"/>
      <c r="E49" s="16"/>
      <c r="F49" s="16"/>
      <c r="G49" s="16"/>
      <c r="H49" s="16"/>
      <c r="I49" s="16"/>
      <c r="J49" s="16"/>
      <c r="K49" s="16"/>
      <c r="L49" s="16"/>
      <c r="M49" s="17"/>
      <c r="P49" s="5"/>
    </row>
    <row r="50" spans="1:16" s="30" customFormat="1" ht="15">
      <c r="A50" s="184" t="s">
        <v>130</v>
      </c>
      <c r="B50" s="185"/>
      <c r="C50" s="29">
        <f>SUM(D50,E50,F50,H50,J50)</f>
        <v>221664</v>
      </c>
      <c r="D50" s="29">
        <f>SUM(D42:D47)</f>
        <v>100000</v>
      </c>
      <c r="E50" s="29">
        <f>SUM(E41)</f>
        <v>30000</v>
      </c>
      <c r="F50" s="29">
        <f>SUM(F42:F47)</f>
        <v>66700</v>
      </c>
      <c r="G50" s="29">
        <v>0</v>
      </c>
      <c r="H50" s="29">
        <f>SUM(H42:H45)</f>
        <v>20864</v>
      </c>
      <c r="I50" s="29">
        <v>0</v>
      </c>
      <c r="J50" s="29">
        <f>SUM(J47)</f>
        <v>4100</v>
      </c>
      <c r="K50" s="29">
        <v>0</v>
      </c>
      <c r="L50" s="29">
        <f>SUM(L41)</f>
        <v>242000</v>
      </c>
      <c r="M50" s="29">
        <f>SUM(M41)</f>
        <v>204000</v>
      </c>
      <c r="P50" s="5"/>
    </row>
    <row r="51" spans="1:4" s="6" customFormat="1" ht="21" customHeight="1" hidden="1">
      <c r="A51" s="177" t="s">
        <v>12</v>
      </c>
      <c r="B51" s="177"/>
      <c r="C51" s="177"/>
      <c r="D51" s="7" t="s">
        <v>62</v>
      </c>
    </row>
    <row r="52" spans="1:15" s="9" customFormat="1" ht="32.25" customHeight="1" hidden="1">
      <c r="A52" s="180" t="s">
        <v>34</v>
      </c>
      <c r="B52" s="182" t="s">
        <v>13</v>
      </c>
      <c r="C52" s="178" t="s">
        <v>43</v>
      </c>
      <c r="D52" s="174" t="s">
        <v>4</v>
      </c>
      <c r="E52" s="174" t="s">
        <v>5</v>
      </c>
      <c r="F52" s="174" t="s">
        <v>6</v>
      </c>
      <c r="G52" s="174" t="s">
        <v>7</v>
      </c>
      <c r="H52" s="174" t="s">
        <v>10</v>
      </c>
      <c r="I52" s="174" t="s">
        <v>9</v>
      </c>
      <c r="J52" s="174" t="s">
        <v>8</v>
      </c>
      <c r="K52" s="174">
        <v>922</v>
      </c>
      <c r="L52" s="171" t="s">
        <v>44</v>
      </c>
      <c r="M52" s="171" t="s">
        <v>45</v>
      </c>
      <c r="N52" s="8" t="s">
        <v>14</v>
      </c>
      <c r="O52" s="8" t="s">
        <v>15</v>
      </c>
    </row>
    <row r="53" spans="1:15" s="9" customFormat="1" ht="60.75" customHeight="1" hidden="1">
      <c r="A53" s="181"/>
      <c r="B53" s="183"/>
      <c r="C53" s="179"/>
      <c r="D53" s="175"/>
      <c r="E53" s="175"/>
      <c r="F53" s="175"/>
      <c r="G53" s="175"/>
      <c r="H53" s="175"/>
      <c r="I53" s="175"/>
      <c r="J53" s="175"/>
      <c r="K53" s="175"/>
      <c r="L53" s="172"/>
      <c r="M53" s="172"/>
      <c r="N53" s="10"/>
      <c r="O53" s="10"/>
    </row>
    <row r="54" spans="1:15" ht="14.25" customHeight="1" hidden="1">
      <c r="A54" s="36">
        <v>32</v>
      </c>
      <c r="B54" s="11" t="s">
        <v>19</v>
      </c>
      <c r="C54" s="12">
        <f aca="true" t="shared" si="3" ref="C54:C59">SUM(D54:K54)</f>
        <v>0</v>
      </c>
      <c r="D54" s="37">
        <f>SUM(D55,D58)</f>
        <v>0</v>
      </c>
      <c r="E54" s="37">
        <f aca="true" t="shared" si="4" ref="E54:J54">SUM(E55,E58)</f>
        <v>0</v>
      </c>
      <c r="F54" s="37">
        <f t="shared" si="4"/>
        <v>0</v>
      </c>
      <c r="G54" s="37">
        <f t="shared" si="4"/>
        <v>0</v>
      </c>
      <c r="H54" s="37">
        <f t="shared" si="4"/>
        <v>0</v>
      </c>
      <c r="I54" s="37">
        <f t="shared" si="4"/>
        <v>0</v>
      </c>
      <c r="J54" s="37">
        <f t="shared" si="4"/>
        <v>0</v>
      </c>
      <c r="K54" s="37">
        <f>SUM(K55,K58)</f>
        <v>0</v>
      </c>
      <c r="L54" s="37">
        <f>SUM(C54*1.1)</f>
        <v>0</v>
      </c>
      <c r="M54" s="38">
        <f>SUM(L54*1.099)</f>
        <v>0</v>
      </c>
      <c r="N54" s="1">
        <v>0</v>
      </c>
      <c r="O54" s="1">
        <v>0</v>
      </c>
    </row>
    <row r="55" spans="1:15" ht="14.25" customHeight="1" hidden="1">
      <c r="A55" s="18">
        <v>321</v>
      </c>
      <c r="B55" s="19" t="s">
        <v>20</v>
      </c>
      <c r="C55" s="14">
        <f t="shared" si="3"/>
        <v>0</v>
      </c>
      <c r="D55" s="23">
        <f>SUM(D56:D57)</f>
        <v>0</v>
      </c>
      <c r="E55" s="23">
        <f aca="true" t="shared" si="5" ref="E55:M55">SUM(E56:E57)</f>
        <v>0</v>
      </c>
      <c r="F55" s="23">
        <f t="shared" si="5"/>
        <v>0</v>
      </c>
      <c r="G55" s="23">
        <f t="shared" si="5"/>
        <v>0</v>
      </c>
      <c r="H55" s="23">
        <f t="shared" si="5"/>
        <v>0</v>
      </c>
      <c r="I55" s="23">
        <f t="shared" si="5"/>
        <v>0</v>
      </c>
      <c r="J55" s="23">
        <f t="shared" si="5"/>
        <v>0</v>
      </c>
      <c r="K55" s="23">
        <f>SUM(K56:K57)</f>
        <v>0</v>
      </c>
      <c r="L55" s="23">
        <f t="shared" si="5"/>
        <v>0</v>
      </c>
      <c r="M55" s="39">
        <f t="shared" si="5"/>
        <v>0</v>
      </c>
      <c r="N55" s="1">
        <v>0</v>
      </c>
      <c r="O55" s="1">
        <v>0</v>
      </c>
    </row>
    <row r="56" spans="1:15" ht="27.75" customHeight="1" hidden="1">
      <c r="A56" s="40">
        <v>3212</v>
      </c>
      <c r="B56" s="41" t="s">
        <v>21</v>
      </c>
      <c r="C56" s="42">
        <f t="shared" si="3"/>
        <v>0</v>
      </c>
      <c r="D56" s="20"/>
      <c r="E56" s="20"/>
      <c r="F56" s="20"/>
      <c r="G56" s="20"/>
      <c r="H56" s="20"/>
      <c r="I56" s="20"/>
      <c r="J56" s="20"/>
      <c r="K56" s="20"/>
      <c r="L56" s="20"/>
      <c r="M56" s="43"/>
      <c r="N56" s="1">
        <v>0</v>
      </c>
      <c r="O56" s="1">
        <v>0</v>
      </c>
    </row>
    <row r="57" spans="1:15" ht="14.25" customHeight="1" hidden="1">
      <c r="A57" s="40">
        <v>3213</v>
      </c>
      <c r="B57" s="41" t="s">
        <v>22</v>
      </c>
      <c r="C57" s="42">
        <f t="shared" si="3"/>
        <v>0</v>
      </c>
      <c r="D57" s="20"/>
      <c r="E57" s="20"/>
      <c r="F57" s="20"/>
      <c r="G57" s="20"/>
      <c r="H57" s="20"/>
      <c r="I57" s="20"/>
      <c r="J57" s="20"/>
      <c r="K57" s="20"/>
      <c r="L57" s="20"/>
      <c r="M57" s="43"/>
      <c r="N57" s="1">
        <v>0</v>
      </c>
      <c r="O57" s="1">
        <v>0</v>
      </c>
    </row>
    <row r="58" spans="1:15" ht="14.25" customHeight="1" hidden="1">
      <c r="A58" s="18">
        <v>322</v>
      </c>
      <c r="B58" s="19" t="s">
        <v>23</v>
      </c>
      <c r="C58" s="14">
        <f t="shared" si="3"/>
        <v>0</v>
      </c>
      <c r="D58" s="23">
        <f>SUM(D59)</f>
        <v>0</v>
      </c>
      <c r="E58" s="23">
        <f aca="true" t="shared" si="6" ref="E58:M58">SUM(E59)</f>
        <v>0</v>
      </c>
      <c r="F58" s="23">
        <f t="shared" si="6"/>
        <v>0</v>
      </c>
      <c r="G58" s="23">
        <f t="shared" si="6"/>
        <v>0</v>
      </c>
      <c r="H58" s="23">
        <f t="shared" si="6"/>
        <v>0</v>
      </c>
      <c r="I58" s="23">
        <f t="shared" si="6"/>
        <v>0</v>
      </c>
      <c r="J58" s="23">
        <f t="shared" si="6"/>
        <v>0</v>
      </c>
      <c r="K58" s="23">
        <f t="shared" si="6"/>
        <v>0</v>
      </c>
      <c r="L58" s="23">
        <f t="shared" si="6"/>
        <v>0</v>
      </c>
      <c r="M58" s="39">
        <f t="shared" si="6"/>
        <v>0</v>
      </c>
      <c r="N58" s="1">
        <v>0</v>
      </c>
      <c r="O58" s="1">
        <v>0</v>
      </c>
    </row>
    <row r="59" spans="1:15" ht="14.25" customHeight="1" hidden="1">
      <c r="A59" s="44">
        <v>3225</v>
      </c>
      <c r="B59" s="45" t="s">
        <v>26</v>
      </c>
      <c r="C59" s="46">
        <f t="shared" si="3"/>
        <v>0</v>
      </c>
      <c r="D59" s="47"/>
      <c r="E59" s="48"/>
      <c r="F59" s="47"/>
      <c r="G59" s="48"/>
      <c r="H59" s="48"/>
      <c r="I59" s="48"/>
      <c r="J59" s="48"/>
      <c r="K59" s="48"/>
      <c r="L59" s="47"/>
      <c r="M59" s="49"/>
      <c r="N59" s="1">
        <v>0</v>
      </c>
      <c r="O59" s="1">
        <v>0</v>
      </c>
    </row>
    <row r="60" spans="1:13" s="30" customFormat="1" ht="15" hidden="1">
      <c r="A60" s="184" t="s">
        <v>16</v>
      </c>
      <c r="B60" s="185"/>
      <c r="C60" s="50">
        <f>SUM(C54)</f>
        <v>0</v>
      </c>
      <c r="D60" s="50">
        <f>SUM(D54)</f>
        <v>0</v>
      </c>
      <c r="E60" s="50">
        <f aca="true" t="shared" si="7" ref="E60:M60">SUM(E54)</f>
        <v>0</v>
      </c>
      <c r="F60" s="50">
        <f t="shared" si="7"/>
        <v>0</v>
      </c>
      <c r="G60" s="50">
        <f t="shared" si="7"/>
        <v>0</v>
      </c>
      <c r="H60" s="50">
        <f t="shared" si="7"/>
        <v>0</v>
      </c>
      <c r="I60" s="50">
        <f t="shared" si="7"/>
        <v>0</v>
      </c>
      <c r="J60" s="50">
        <f t="shared" si="7"/>
        <v>0</v>
      </c>
      <c r="K60" s="50">
        <f>SUM(K54)</f>
        <v>0</v>
      </c>
      <c r="L60" s="50">
        <f t="shared" si="7"/>
        <v>0</v>
      </c>
      <c r="M60" s="50">
        <f t="shared" si="7"/>
        <v>0</v>
      </c>
    </row>
    <row r="61" spans="1:13" s="30" customFormat="1" ht="15" hidden="1">
      <c r="A61" s="51"/>
      <c r="B61" s="3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1:13" s="30" customFormat="1" ht="15" hidden="1">
      <c r="A62" s="186" t="s">
        <v>12</v>
      </c>
      <c r="B62" s="186"/>
      <c r="C62" s="186"/>
      <c r="D62" s="7" t="s">
        <v>40</v>
      </c>
      <c r="E62" s="6"/>
      <c r="F62" s="6"/>
      <c r="G62" s="32"/>
      <c r="H62" s="32"/>
      <c r="I62" s="32"/>
      <c r="J62" s="32"/>
      <c r="K62" s="32"/>
      <c r="L62" s="32"/>
      <c r="M62" s="32"/>
    </row>
    <row r="63" spans="1:15" s="9" customFormat="1" ht="32.25" customHeight="1" hidden="1">
      <c r="A63" s="180" t="s">
        <v>34</v>
      </c>
      <c r="B63" s="182" t="s">
        <v>13</v>
      </c>
      <c r="C63" s="178" t="s">
        <v>43</v>
      </c>
      <c r="D63" s="174" t="s">
        <v>4</v>
      </c>
      <c r="E63" s="174" t="s">
        <v>5</v>
      </c>
      <c r="F63" s="174" t="s">
        <v>6</v>
      </c>
      <c r="G63" s="174" t="s">
        <v>7</v>
      </c>
      <c r="H63" s="174" t="s">
        <v>10</v>
      </c>
      <c r="I63" s="174" t="s">
        <v>9</v>
      </c>
      <c r="J63" s="174" t="s">
        <v>8</v>
      </c>
      <c r="K63" s="174">
        <v>922</v>
      </c>
      <c r="L63" s="171" t="s">
        <v>44</v>
      </c>
      <c r="M63" s="171" t="s">
        <v>45</v>
      </c>
      <c r="N63" s="8" t="s">
        <v>14</v>
      </c>
      <c r="O63" s="8" t="s">
        <v>15</v>
      </c>
    </row>
    <row r="64" spans="1:15" s="9" customFormat="1" ht="65.25" customHeight="1" hidden="1">
      <c r="A64" s="181"/>
      <c r="B64" s="183"/>
      <c r="C64" s="179"/>
      <c r="D64" s="175"/>
      <c r="E64" s="175"/>
      <c r="F64" s="175"/>
      <c r="G64" s="175"/>
      <c r="H64" s="175"/>
      <c r="I64" s="175"/>
      <c r="J64" s="175"/>
      <c r="K64" s="175"/>
      <c r="L64" s="172"/>
      <c r="M64" s="172"/>
      <c r="N64" s="10"/>
      <c r="O64" s="10"/>
    </row>
    <row r="65" spans="1:15" ht="14.25" customHeight="1" hidden="1">
      <c r="A65" s="36">
        <v>32</v>
      </c>
      <c r="B65" s="11" t="s">
        <v>19</v>
      </c>
      <c r="C65" s="12">
        <f aca="true" t="shared" si="8" ref="C65:C70">SUM(D65:K65)</f>
        <v>0</v>
      </c>
      <c r="D65" s="37">
        <f aca="true" t="shared" si="9" ref="D65:I65">SUM(D66,D69)</f>
        <v>0</v>
      </c>
      <c r="E65" s="37">
        <f t="shared" si="9"/>
        <v>0</v>
      </c>
      <c r="F65" s="37">
        <f t="shared" si="9"/>
        <v>0</v>
      </c>
      <c r="G65" s="37">
        <f t="shared" si="9"/>
        <v>0</v>
      </c>
      <c r="H65" s="37">
        <f t="shared" si="9"/>
        <v>0</v>
      </c>
      <c r="I65" s="37">
        <f t="shared" si="9"/>
        <v>0</v>
      </c>
      <c r="J65" s="37">
        <f>SUM(J66,J69)</f>
        <v>0</v>
      </c>
      <c r="K65" s="37">
        <f>SUM(K66,K69)</f>
        <v>0</v>
      </c>
      <c r="L65" s="37">
        <f>SUM(C65*1.1)</f>
        <v>0</v>
      </c>
      <c r="M65" s="38">
        <f>SUM(L65*1.099)</f>
        <v>0</v>
      </c>
      <c r="N65" s="1">
        <v>0</v>
      </c>
      <c r="O65" s="1">
        <v>0</v>
      </c>
    </row>
    <row r="66" spans="1:15" ht="14.25" customHeight="1" hidden="1">
      <c r="A66" s="18">
        <v>321</v>
      </c>
      <c r="B66" s="19" t="s">
        <v>20</v>
      </c>
      <c r="C66" s="14">
        <f t="shared" si="8"/>
        <v>0</v>
      </c>
      <c r="D66" s="23">
        <f aca="true" t="shared" si="10" ref="D66:M66">SUM(D67:D68)</f>
        <v>0</v>
      </c>
      <c r="E66" s="23">
        <f t="shared" si="10"/>
        <v>0</v>
      </c>
      <c r="F66" s="23">
        <f t="shared" si="10"/>
        <v>0</v>
      </c>
      <c r="G66" s="23">
        <f t="shared" si="10"/>
        <v>0</v>
      </c>
      <c r="H66" s="23">
        <f t="shared" si="10"/>
        <v>0</v>
      </c>
      <c r="I66" s="23">
        <f t="shared" si="10"/>
        <v>0</v>
      </c>
      <c r="J66" s="23">
        <f>SUM(J67:J68)</f>
        <v>0</v>
      </c>
      <c r="K66" s="23">
        <f>SUM(K67:K68)</f>
        <v>0</v>
      </c>
      <c r="L66" s="23">
        <f t="shared" si="10"/>
        <v>0</v>
      </c>
      <c r="M66" s="39">
        <f t="shared" si="10"/>
        <v>0</v>
      </c>
      <c r="N66" s="1">
        <v>0</v>
      </c>
      <c r="O66" s="1">
        <v>0</v>
      </c>
    </row>
    <row r="67" spans="1:15" ht="27.75" customHeight="1" hidden="1">
      <c r="A67" s="40">
        <v>3212</v>
      </c>
      <c r="B67" s="41" t="s">
        <v>21</v>
      </c>
      <c r="C67" s="42">
        <f t="shared" si="8"/>
        <v>0</v>
      </c>
      <c r="D67" s="20"/>
      <c r="E67" s="20"/>
      <c r="F67" s="20"/>
      <c r="G67" s="20"/>
      <c r="H67" s="20"/>
      <c r="I67" s="20"/>
      <c r="J67" s="20"/>
      <c r="K67" s="20"/>
      <c r="L67" s="20"/>
      <c r="M67" s="43"/>
      <c r="N67" s="1">
        <v>0</v>
      </c>
      <c r="O67" s="1">
        <v>0</v>
      </c>
    </row>
    <row r="68" spans="1:15" ht="14.25" customHeight="1" hidden="1">
      <c r="A68" s="40">
        <v>3213</v>
      </c>
      <c r="B68" s="41" t="s">
        <v>22</v>
      </c>
      <c r="C68" s="42">
        <f t="shared" si="8"/>
        <v>0</v>
      </c>
      <c r="D68" s="20"/>
      <c r="E68" s="20"/>
      <c r="F68" s="20"/>
      <c r="G68" s="20"/>
      <c r="H68" s="20"/>
      <c r="I68" s="20"/>
      <c r="J68" s="20"/>
      <c r="K68" s="20"/>
      <c r="L68" s="20"/>
      <c r="M68" s="43"/>
      <c r="N68" s="1">
        <v>0</v>
      </c>
      <c r="O68" s="1">
        <v>0</v>
      </c>
    </row>
    <row r="69" spans="1:15" ht="14.25" customHeight="1" hidden="1">
      <c r="A69" s="18">
        <v>322</v>
      </c>
      <c r="B69" s="19" t="s">
        <v>23</v>
      </c>
      <c r="C69" s="14">
        <f t="shared" si="8"/>
        <v>0</v>
      </c>
      <c r="D69" s="23">
        <f aca="true" t="shared" si="11" ref="D69:M69">SUM(D70)</f>
        <v>0</v>
      </c>
      <c r="E69" s="23">
        <f t="shared" si="11"/>
        <v>0</v>
      </c>
      <c r="F69" s="23">
        <f t="shared" si="11"/>
        <v>0</v>
      </c>
      <c r="G69" s="23">
        <f t="shared" si="11"/>
        <v>0</v>
      </c>
      <c r="H69" s="23">
        <f t="shared" si="11"/>
        <v>0</v>
      </c>
      <c r="I69" s="23">
        <f t="shared" si="11"/>
        <v>0</v>
      </c>
      <c r="J69" s="23">
        <f>SUM(J70)</f>
        <v>0</v>
      </c>
      <c r="K69" s="23">
        <f>SUM(K70)</f>
        <v>0</v>
      </c>
      <c r="L69" s="23">
        <f t="shared" si="11"/>
        <v>0</v>
      </c>
      <c r="M69" s="39">
        <f t="shared" si="11"/>
        <v>0</v>
      </c>
      <c r="N69" s="1">
        <v>0</v>
      </c>
      <c r="O69" s="1">
        <v>0</v>
      </c>
    </row>
    <row r="70" spans="1:15" ht="14.25" customHeight="1" hidden="1">
      <c r="A70" s="44">
        <v>3225</v>
      </c>
      <c r="B70" s="45" t="s">
        <v>26</v>
      </c>
      <c r="C70" s="46">
        <f t="shared" si="8"/>
        <v>0</v>
      </c>
      <c r="D70" s="47"/>
      <c r="E70" s="48"/>
      <c r="F70" s="47"/>
      <c r="G70" s="48"/>
      <c r="H70" s="48"/>
      <c r="I70" s="48"/>
      <c r="J70" s="48"/>
      <c r="K70" s="48"/>
      <c r="L70" s="47"/>
      <c r="M70" s="49"/>
      <c r="N70" s="1">
        <v>0</v>
      </c>
      <c r="O70" s="1">
        <v>0</v>
      </c>
    </row>
    <row r="71" spans="1:13" s="30" customFormat="1" ht="15" hidden="1">
      <c r="A71" s="187" t="s">
        <v>16</v>
      </c>
      <c r="B71" s="187"/>
      <c r="C71" s="50">
        <f>SUM(C65)</f>
        <v>0</v>
      </c>
      <c r="D71" s="50">
        <f>SUM(D65)</f>
        <v>0</v>
      </c>
      <c r="E71" s="50">
        <f aca="true" t="shared" si="12" ref="E71:M71">SUM(E65)</f>
        <v>0</v>
      </c>
      <c r="F71" s="50">
        <f t="shared" si="12"/>
        <v>0</v>
      </c>
      <c r="G71" s="50">
        <f t="shared" si="12"/>
        <v>0</v>
      </c>
      <c r="H71" s="50">
        <f t="shared" si="12"/>
        <v>0</v>
      </c>
      <c r="I71" s="50">
        <f t="shared" si="12"/>
        <v>0</v>
      </c>
      <c r="J71" s="50">
        <f>SUM(J65)</f>
        <v>0</v>
      </c>
      <c r="K71" s="50">
        <f>SUM(K65)</f>
        <v>0</v>
      </c>
      <c r="L71" s="50">
        <f t="shared" si="12"/>
        <v>0</v>
      </c>
      <c r="M71" s="50">
        <f t="shared" si="12"/>
        <v>0</v>
      </c>
    </row>
    <row r="72" spans="1:13" s="30" customFormat="1" ht="15" hidden="1">
      <c r="A72" s="31"/>
      <c r="B72" s="31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</row>
    <row r="73" spans="1:4" s="6" customFormat="1" ht="21" customHeight="1" hidden="1">
      <c r="A73" s="177" t="s">
        <v>12</v>
      </c>
      <c r="B73" s="177"/>
      <c r="C73" s="177"/>
      <c r="D73" s="7" t="s">
        <v>39</v>
      </c>
    </row>
    <row r="74" spans="1:15" s="9" customFormat="1" ht="32.25" customHeight="1" hidden="1">
      <c r="A74" s="180" t="s">
        <v>34</v>
      </c>
      <c r="B74" s="182" t="s">
        <v>13</v>
      </c>
      <c r="C74" s="178" t="s">
        <v>43</v>
      </c>
      <c r="D74" s="174" t="s">
        <v>4</v>
      </c>
      <c r="E74" s="174" t="s">
        <v>5</v>
      </c>
      <c r="F74" s="174" t="s">
        <v>6</v>
      </c>
      <c r="G74" s="174" t="s">
        <v>7</v>
      </c>
      <c r="H74" s="174" t="s">
        <v>10</v>
      </c>
      <c r="I74" s="174" t="s">
        <v>9</v>
      </c>
      <c r="J74" s="174" t="s">
        <v>8</v>
      </c>
      <c r="K74" s="174">
        <v>922</v>
      </c>
      <c r="L74" s="171" t="s">
        <v>44</v>
      </c>
      <c r="M74" s="171" t="s">
        <v>45</v>
      </c>
      <c r="N74" s="8" t="s">
        <v>14</v>
      </c>
      <c r="O74" s="8" t="s">
        <v>15</v>
      </c>
    </row>
    <row r="75" spans="1:15" s="9" customFormat="1" ht="60" customHeight="1" hidden="1">
      <c r="A75" s="181"/>
      <c r="B75" s="183"/>
      <c r="C75" s="179"/>
      <c r="D75" s="175"/>
      <c r="E75" s="175"/>
      <c r="F75" s="175"/>
      <c r="G75" s="175"/>
      <c r="H75" s="175"/>
      <c r="I75" s="175"/>
      <c r="J75" s="175"/>
      <c r="K75" s="175"/>
      <c r="L75" s="172"/>
      <c r="M75" s="172"/>
      <c r="N75" s="10"/>
      <c r="O75" s="10"/>
    </row>
    <row r="76" spans="1:15" ht="14.25" customHeight="1" hidden="1">
      <c r="A76" s="36">
        <v>32</v>
      </c>
      <c r="B76" s="11" t="s">
        <v>19</v>
      </c>
      <c r="C76" s="12">
        <f aca="true" t="shared" si="13" ref="C76:C86">SUM(D76:K76)</f>
        <v>0</v>
      </c>
      <c r="D76" s="37">
        <f>SUM(D77,D79,D83)</f>
        <v>0</v>
      </c>
      <c r="E76" s="37">
        <f aca="true" t="shared" si="14" ref="E76:J76">SUM(E77,E79,E83)</f>
        <v>0</v>
      </c>
      <c r="F76" s="37">
        <f t="shared" si="14"/>
        <v>0</v>
      </c>
      <c r="G76" s="37">
        <f t="shared" si="14"/>
        <v>0</v>
      </c>
      <c r="H76" s="37">
        <f t="shared" si="14"/>
        <v>0</v>
      </c>
      <c r="I76" s="37">
        <f t="shared" si="14"/>
        <v>0</v>
      </c>
      <c r="J76" s="37">
        <f t="shared" si="14"/>
        <v>0</v>
      </c>
      <c r="K76" s="37">
        <f>SUM(K77,K79,K83)</f>
        <v>0</v>
      </c>
      <c r="L76" s="37">
        <f>SUM(C76*1.1)</f>
        <v>0</v>
      </c>
      <c r="M76" s="38">
        <f>SUM(L76*1.099)</f>
        <v>0</v>
      </c>
      <c r="N76" s="1">
        <v>0</v>
      </c>
      <c r="O76" s="1">
        <v>0</v>
      </c>
    </row>
    <row r="77" spans="1:15" ht="14.25" customHeight="1" hidden="1">
      <c r="A77" s="18">
        <v>321</v>
      </c>
      <c r="B77" s="19" t="s">
        <v>20</v>
      </c>
      <c r="C77" s="14">
        <f t="shared" si="13"/>
        <v>0</v>
      </c>
      <c r="D77" s="23">
        <f>SUM(D78)</f>
        <v>0</v>
      </c>
      <c r="E77" s="23">
        <f aca="true" t="shared" si="15" ref="E77:M77">SUM(E78)</f>
        <v>0</v>
      </c>
      <c r="F77" s="23">
        <f t="shared" si="15"/>
        <v>0</v>
      </c>
      <c r="G77" s="23">
        <f t="shared" si="15"/>
        <v>0</v>
      </c>
      <c r="H77" s="23">
        <f t="shared" si="15"/>
        <v>0</v>
      </c>
      <c r="I77" s="23">
        <f t="shared" si="15"/>
        <v>0</v>
      </c>
      <c r="J77" s="23">
        <f t="shared" si="15"/>
        <v>0</v>
      </c>
      <c r="K77" s="23">
        <f t="shared" si="15"/>
        <v>0</v>
      </c>
      <c r="L77" s="23">
        <f t="shared" si="15"/>
        <v>0</v>
      </c>
      <c r="M77" s="39">
        <f t="shared" si="15"/>
        <v>0</v>
      </c>
      <c r="N77" s="1">
        <v>0</v>
      </c>
      <c r="O77" s="1">
        <v>0</v>
      </c>
    </row>
    <row r="78" spans="1:15" ht="14.25" customHeight="1" hidden="1">
      <c r="A78" s="40">
        <v>3213</v>
      </c>
      <c r="B78" s="41" t="s">
        <v>22</v>
      </c>
      <c r="C78" s="42">
        <f t="shared" si="13"/>
        <v>0</v>
      </c>
      <c r="D78" s="20"/>
      <c r="E78" s="20"/>
      <c r="F78" s="20"/>
      <c r="G78" s="20"/>
      <c r="H78" s="20"/>
      <c r="I78" s="20"/>
      <c r="J78" s="20"/>
      <c r="K78" s="20"/>
      <c r="L78" s="20"/>
      <c r="M78" s="43"/>
      <c r="N78" s="1">
        <v>0</v>
      </c>
      <c r="O78" s="1">
        <v>0</v>
      </c>
    </row>
    <row r="79" spans="1:15" ht="14.25" customHeight="1" hidden="1">
      <c r="A79" s="18">
        <v>322</v>
      </c>
      <c r="B79" s="19" t="s">
        <v>23</v>
      </c>
      <c r="C79" s="14">
        <f t="shared" si="13"/>
        <v>0</v>
      </c>
      <c r="D79" s="23">
        <f>SUM(D80:D82)</f>
        <v>0</v>
      </c>
      <c r="E79" s="23">
        <f aca="true" t="shared" si="16" ref="E79:M79">SUM(E80:E82)</f>
        <v>0</v>
      </c>
      <c r="F79" s="23">
        <f t="shared" si="16"/>
        <v>0</v>
      </c>
      <c r="G79" s="23">
        <f t="shared" si="16"/>
        <v>0</v>
      </c>
      <c r="H79" s="23">
        <f t="shared" si="16"/>
        <v>0</v>
      </c>
      <c r="I79" s="23">
        <f t="shared" si="16"/>
        <v>0</v>
      </c>
      <c r="J79" s="23">
        <f t="shared" si="16"/>
        <v>0</v>
      </c>
      <c r="K79" s="23">
        <f>SUM(K80:K82)</f>
        <v>0</v>
      </c>
      <c r="L79" s="23">
        <f t="shared" si="16"/>
        <v>0</v>
      </c>
      <c r="M79" s="39">
        <f t="shared" si="16"/>
        <v>0</v>
      </c>
      <c r="N79" s="1">
        <v>0</v>
      </c>
      <c r="O79" s="1">
        <v>0</v>
      </c>
    </row>
    <row r="80" spans="1:15" ht="19.5" customHeight="1" hidden="1">
      <c r="A80" s="40">
        <v>3221</v>
      </c>
      <c r="B80" s="41" t="s">
        <v>24</v>
      </c>
      <c r="C80" s="42">
        <f t="shared" si="13"/>
        <v>0</v>
      </c>
      <c r="D80" s="20"/>
      <c r="E80" s="20"/>
      <c r="F80" s="20"/>
      <c r="G80" s="20"/>
      <c r="H80" s="20"/>
      <c r="I80" s="20"/>
      <c r="J80" s="20"/>
      <c r="K80" s="20"/>
      <c r="L80" s="20"/>
      <c r="M80" s="43"/>
      <c r="N80" s="1">
        <v>0</v>
      </c>
      <c r="O80" s="1">
        <v>0</v>
      </c>
    </row>
    <row r="81" spans="1:15" ht="14.25" customHeight="1" hidden="1">
      <c r="A81" s="40">
        <v>3222</v>
      </c>
      <c r="B81" s="41" t="s">
        <v>25</v>
      </c>
      <c r="C81" s="42">
        <f t="shared" si="13"/>
        <v>0</v>
      </c>
      <c r="D81" s="52"/>
      <c r="E81" s="52"/>
      <c r="F81" s="52"/>
      <c r="G81" s="52"/>
      <c r="H81" s="52"/>
      <c r="I81" s="52"/>
      <c r="J81" s="52"/>
      <c r="K81" s="52"/>
      <c r="L81" s="20"/>
      <c r="M81" s="43"/>
      <c r="N81" s="1">
        <v>0</v>
      </c>
      <c r="O81" s="1">
        <v>0</v>
      </c>
    </row>
    <row r="82" spans="1:15" ht="14.25" customHeight="1" hidden="1">
      <c r="A82" s="40">
        <v>3225</v>
      </c>
      <c r="B82" s="41" t="s">
        <v>26</v>
      </c>
      <c r="C82" s="42">
        <f t="shared" si="13"/>
        <v>0</v>
      </c>
      <c r="D82" s="20"/>
      <c r="E82" s="52"/>
      <c r="F82" s="20"/>
      <c r="G82" s="52"/>
      <c r="H82" s="52"/>
      <c r="I82" s="52"/>
      <c r="J82" s="52"/>
      <c r="K82" s="52"/>
      <c r="L82" s="20"/>
      <c r="M82" s="43"/>
      <c r="N82" s="1">
        <v>0</v>
      </c>
      <c r="O82" s="1">
        <v>0</v>
      </c>
    </row>
    <row r="83" spans="1:13" ht="18" customHeight="1" hidden="1">
      <c r="A83" s="18">
        <v>323</v>
      </c>
      <c r="B83" s="19" t="s">
        <v>27</v>
      </c>
      <c r="C83" s="14">
        <f t="shared" si="13"/>
        <v>0</v>
      </c>
      <c r="D83" s="23">
        <f>SUM(D84:D86)</f>
        <v>0</v>
      </c>
      <c r="E83" s="23">
        <f aca="true" t="shared" si="17" ref="E83:M83">SUM(E84:E86)</f>
        <v>0</v>
      </c>
      <c r="F83" s="23">
        <f t="shared" si="17"/>
        <v>0</v>
      </c>
      <c r="G83" s="23">
        <f t="shared" si="17"/>
        <v>0</v>
      </c>
      <c r="H83" s="23">
        <f t="shared" si="17"/>
        <v>0</v>
      </c>
      <c r="I83" s="23">
        <f t="shared" si="17"/>
        <v>0</v>
      </c>
      <c r="J83" s="23">
        <f t="shared" si="17"/>
        <v>0</v>
      </c>
      <c r="K83" s="23">
        <f>SUM(K84:K86)</f>
        <v>0</v>
      </c>
      <c r="L83" s="23">
        <f t="shared" si="17"/>
        <v>0</v>
      </c>
      <c r="M83" s="39">
        <f t="shared" si="17"/>
        <v>0</v>
      </c>
    </row>
    <row r="84" spans="1:13" ht="15" hidden="1">
      <c r="A84" s="40">
        <v>3236</v>
      </c>
      <c r="B84" s="41" t="s">
        <v>36</v>
      </c>
      <c r="C84" s="42">
        <f t="shared" si="13"/>
        <v>0</v>
      </c>
      <c r="D84" s="52"/>
      <c r="E84" s="52"/>
      <c r="F84" s="52"/>
      <c r="G84" s="52"/>
      <c r="H84" s="52"/>
      <c r="I84" s="52"/>
      <c r="J84" s="52"/>
      <c r="K84" s="52"/>
      <c r="L84" s="20"/>
      <c r="M84" s="43"/>
    </row>
    <row r="85" spans="1:13" ht="15" hidden="1">
      <c r="A85" s="40">
        <v>3237</v>
      </c>
      <c r="B85" s="41" t="s">
        <v>29</v>
      </c>
      <c r="C85" s="42">
        <f t="shared" si="13"/>
        <v>0</v>
      </c>
      <c r="D85" s="52"/>
      <c r="E85" s="52"/>
      <c r="F85" s="52"/>
      <c r="G85" s="52"/>
      <c r="H85" s="52"/>
      <c r="I85" s="52"/>
      <c r="J85" s="52"/>
      <c r="K85" s="52"/>
      <c r="L85" s="20"/>
      <c r="M85" s="43"/>
    </row>
    <row r="86" spans="1:13" ht="15" hidden="1">
      <c r="A86" s="44">
        <v>3239</v>
      </c>
      <c r="B86" s="45" t="s">
        <v>30</v>
      </c>
      <c r="C86" s="46">
        <f t="shared" si="13"/>
        <v>0</v>
      </c>
      <c r="D86" s="47"/>
      <c r="E86" s="48"/>
      <c r="F86" s="47"/>
      <c r="G86" s="48"/>
      <c r="H86" s="48"/>
      <c r="I86" s="48"/>
      <c r="J86" s="48"/>
      <c r="K86" s="48"/>
      <c r="L86" s="47"/>
      <c r="M86" s="49"/>
    </row>
    <row r="87" spans="1:13" s="30" customFormat="1" ht="15" hidden="1">
      <c r="A87" s="187" t="s">
        <v>16</v>
      </c>
      <c r="B87" s="187"/>
      <c r="C87" s="50">
        <f>SUM(C76)</f>
        <v>0</v>
      </c>
      <c r="D87" s="29">
        <f>SUM(D76)</f>
        <v>0</v>
      </c>
      <c r="E87" s="29">
        <f aca="true" t="shared" si="18" ref="E87:M87">SUM(E76)</f>
        <v>0</v>
      </c>
      <c r="F87" s="29">
        <f t="shared" si="18"/>
        <v>0</v>
      </c>
      <c r="G87" s="29">
        <f t="shared" si="18"/>
        <v>0</v>
      </c>
      <c r="H87" s="29">
        <f t="shared" si="18"/>
        <v>0</v>
      </c>
      <c r="I87" s="29">
        <f t="shared" si="18"/>
        <v>0</v>
      </c>
      <c r="J87" s="29">
        <f t="shared" si="18"/>
        <v>0</v>
      </c>
      <c r="K87" s="29">
        <f>SUM(K76)</f>
        <v>0</v>
      </c>
      <c r="L87" s="29">
        <f t="shared" si="18"/>
        <v>0</v>
      </c>
      <c r="M87" s="29">
        <f t="shared" si="18"/>
        <v>0</v>
      </c>
    </row>
    <row r="88" spans="1:13" s="30" customFormat="1" ht="15" hidden="1">
      <c r="A88" s="31"/>
      <c r="B88" s="31"/>
      <c r="C88" s="32"/>
      <c r="D88" s="33"/>
      <c r="E88" s="34"/>
      <c r="F88" s="34"/>
      <c r="G88" s="34"/>
      <c r="H88" s="34"/>
      <c r="I88" s="34"/>
      <c r="J88" s="34"/>
      <c r="K88" s="34"/>
      <c r="L88" s="34"/>
      <c r="M88" s="34"/>
    </row>
    <row r="89" spans="1:4" s="6" customFormat="1" ht="21" customHeight="1" hidden="1">
      <c r="A89" s="177" t="s">
        <v>12</v>
      </c>
      <c r="B89" s="177"/>
      <c r="C89" s="177"/>
      <c r="D89" s="7" t="s">
        <v>38</v>
      </c>
    </row>
    <row r="90" spans="1:13" ht="32.25" customHeight="1" hidden="1">
      <c r="A90" s="180" t="s">
        <v>34</v>
      </c>
      <c r="B90" s="182" t="s">
        <v>13</v>
      </c>
      <c r="C90" s="178" t="s">
        <v>43</v>
      </c>
      <c r="D90" s="174" t="s">
        <v>4</v>
      </c>
      <c r="E90" s="174" t="s">
        <v>5</v>
      </c>
      <c r="F90" s="174" t="s">
        <v>6</v>
      </c>
      <c r="G90" s="174" t="s">
        <v>7</v>
      </c>
      <c r="H90" s="174" t="s">
        <v>10</v>
      </c>
      <c r="I90" s="174" t="s">
        <v>9</v>
      </c>
      <c r="J90" s="174" t="s">
        <v>8</v>
      </c>
      <c r="K90" s="174">
        <v>922</v>
      </c>
      <c r="L90" s="171" t="s">
        <v>44</v>
      </c>
      <c r="M90" s="171" t="s">
        <v>45</v>
      </c>
    </row>
    <row r="91" spans="1:13" ht="54.75" customHeight="1" hidden="1">
      <c r="A91" s="189"/>
      <c r="B91" s="190"/>
      <c r="C91" s="191"/>
      <c r="D91" s="192"/>
      <c r="E91" s="192"/>
      <c r="F91" s="192"/>
      <c r="G91" s="175"/>
      <c r="H91" s="192"/>
      <c r="I91" s="192"/>
      <c r="J91" s="192"/>
      <c r="K91" s="175"/>
      <c r="L91" s="188"/>
      <c r="M91" s="188"/>
    </row>
    <row r="92" spans="1:15" ht="15.75" customHeight="1" hidden="1">
      <c r="A92" s="36">
        <v>32</v>
      </c>
      <c r="B92" s="11" t="s">
        <v>19</v>
      </c>
      <c r="C92" s="12">
        <f aca="true" t="shared" si="19" ref="C92:C99">SUM(D92:K92)</f>
        <v>0</v>
      </c>
      <c r="D92" s="37">
        <f>SUM(D93,D96)</f>
        <v>0</v>
      </c>
      <c r="E92" s="37">
        <f aca="true" t="shared" si="20" ref="E92:J92">SUM(E93,E96)</f>
        <v>0</v>
      </c>
      <c r="F92" s="37">
        <f t="shared" si="20"/>
        <v>0</v>
      </c>
      <c r="G92" s="37">
        <f t="shared" si="20"/>
        <v>0</v>
      </c>
      <c r="H92" s="37">
        <f t="shared" si="20"/>
        <v>0</v>
      </c>
      <c r="I92" s="37">
        <f t="shared" si="20"/>
        <v>0</v>
      </c>
      <c r="J92" s="37">
        <f t="shared" si="20"/>
        <v>0</v>
      </c>
      <c r="K92" s="37">
        <f>SUM(K93,K96)</f>
        <v>0</v>
      </c>
      <c r="L92" s="37">
        <f>SUM(C92*1.1)</f>
        <v>0</v>
      </c>
      <c r="M92" s="38">
        <f>SUM(L92*1.099)</f>
        <v>0</v>
      </c>
      <c r="N92" s="1">
        <v>0</v>
      </c>
      <c r="O92" s="1">
        <v>0</v>
      </c>
    </row>
    <row r="93" spans="1:15" ht="14.25" customHeight="1" hidden="1">
      <c r="A93" s="18">
        <v>322</v>
      </c>
      <c r="B93" s="19" t="s">
        <v>23</v>
      </c>
      <c r="C93" s="14">
        <f t="shared" si="19"/>
        <v>0</v>
      </c>
      <c r="D93" s="23">
        <f>SUM(D94:D95)</f>
        <v>0</v>
      </c>
      <c r="E93" s="23">
        <f aca="true" t="shared" si="21" ref="E93:M93">SUM(E94:E95)</f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>SUM(K94:K95)</f>
        <v>0</v>
      </c>
      <c r="L93" s="23">
        <f t="shared" si="21"/>
        <v>0</v>
      </c>
      <c r="M93" s="39">
        <f t="shared" si="21"/>
        <v>0</v>
      </c>
      <c r="N93" s="1">
        <v>0</v>
      </c>
      <c r="O93" s="1">
        <v>0</v>
      </c>
    </row>
    <row r="94" spans="1:15" ht="19.5" customHeight="1" hidden="1">
      <c r="A94" s="40">
        <v>3221</v>
      </c>
      <c r="B94" s="41" t="s">
        <v>24</v>
      </c>
      <c r="C94" s="42">
        <f t="shared" si="19"/>
        <v>0</v>
      </c>
      <c r="D94" s="20"/>
      <c r="E94" s="20"/>
      <c r="F94" s="20"/>
      <c r="G94" s="20"/>
      <c r="H94" s="20"/>
      <c r="I94" s="20"/>
      <c r="J94" s="20"/>
      <c r="K94" s="20"/>
      <c r="L94" s="20"/>
      <c r="M94" s="43"/>
      <c r="N94" s="1">
        <v>0</v>
      </c>
      <c r="O94" s="1">
        <v>0</v>
      </c>
    </row>
    <row r="95" spans="1:15" ht="14.25" customHeight="1" hidden="1">
      <c r="A95" s="40">
        <v>3225</v>
      </c>
      <c r="B95" s="41" t="s">
        <v>26</v>
      </c>
      <c r="C95" s="42">
        <f t="shared" si="19"/>
        <v>0</v>
      </c>
      <c r="D95" s="20"/>
      <c r="E95" s="52"/>
      <c r="F95" s="20"/>
      <c r="G95" s="52"/>
      <c r="H95" s="52"/>
      <c r="I95" s="52"/>
      <c r="J95" s="52"/>
      <c r="K95" s="52"/>
      <c r="L95" s="20"/>
      <c r="M95" s="43"/>
      <c r="N95" s="1">
        <v>0</v>
      </c>
      <c r="O95" s="1">
        <v>0</v>
      </c>
    </row>
    <row r="96" spans="1:13" ht="18" customHeight="1" hidden="1">
      <c r="A96" s="18">
        <v>323</v>
      </c>
      <c r="B96" s="19" t="s">
        <v>27</v>
      </c>
      <c r="C96" s="14">
        <f t="shared" si="19"/>
        <v>0</v>
      </c>
      <c r="D96" s="23">
        <f>SUM(D97:D99)</f>
        <v>0</v>
      </c>
      <c r="E96" s="23">
        <f aca="true" t="shared" si="22" ref="E96:M96">SUM(E97:E99)</f>
        <v>0</v>
      </c>
      <c r="F96" s="23">
        <f t="shared" si="22"/>
        <v>0</v>
      </c>
      <c r="G96" s="23">
        <f t="shared" si="22"/>
        <v>0</v>
      </c>
      <c r="H96" s="23">
        <f t="shared" si="22"/>
        <v>0</v>
      </c>
      <c r="I96" s="23">
        <f t="shared" si="22"/>
        <v>0</v>
      </c>
      <c r="J96" s="23">
        <f t="shared" si="22"/>
        <v>0</v>
      </c>
      <c r="K96" s="23">
        <f>SUM(K97:K99)</f>
        <v>0</v>
      </c>
      <c r="L96" s="23">
        <f t="shared" si="22"/>
        <v>0</v>
      </c>
      <c r="M96" s="39">
        <f t="shared" si="22"/>
        <v>0</v>
      </c>
    </row>
    <row r="97" spans="1:13" ht="15" hidden="1">
      <c r="A97" s="40">
        <v>3235</v>
      </c>
      <c r="B97" s="41" t="s">
        <v>28</v>
      </c>
      <c r="C97" s="42">
        <f t="shared" si="19"/>
        <v>0</v>
      </c>
      <c r="D97" s="52"/>
      <c r="E97" s="52"/>
      <c r="F97" s="52"/>
      <c r="G97" s="52"/>
      <c r="H97" s="52"/>
      <c r="I97" s="52"/>
      <c r="J97" s="52"/>
      <c r="K97" s="52"/>
      <c r="L97" s="20"/>
      <c r="M97" s="43"/>
    </row>
    <row r="98" spans="1:13" ht="15" hidden="1">
      <c r="A98" s="40">
        <v>3237</v>
      </c>
      <c r="B98" s="41" t="s">
        <v>29</v>
      </c>
      <c r="C98" s="42">
        <f t="shared" si="19"/>
        <v>0</v>
      </c>
      <c r="D98" s="52"/>
      <c r="E98" s="52"/>
      <c r="F98" s="52"/>
      <c r="G98" s="52"/>
      <c r="H98" s="52"/>
      <c r="I98" s="52"/>
      <c r="J98" s="52"/>
      <c r="K98" s="52"/>
      <c r="L98" s="20"/>
      <c r="M98" s="43"/>
    </row>
    <row r="99" spans="1:13" ht="15" hidden="1">
      <c r="A99" s="44">
        <v>3239</v>
      </c>
      <c r="B99" s="45" t="s">
        <v>30</v>
      </c>
      <c r="C99" s="46">
        <f t="shared" si="19"/>
        <v>0</v>
      </c>
      <c r="D99" s="47"/>
      <c r="E99" s="48"/>
      <c r="F99" s="47"/>
      <c r="G99" s="48"/>
      <c r="H99" s="48"/>
      <c r="I99" s="48"/>
      <c r="J99" s="48"/>
      <c r="K99" s="48"/>
      <c r="L99" s="47"/>
      <c r="M99" s="49"/>
    </row>
    <row r="100" spans="1:15" s="53" customFormat="1" ht="19.5" customHeight="1" hidden="1">
      <c r="A100" s="193" t="s">
        <v>16</v>
      </c>
      <c r="B100" s="193"/>
      <c r="C100" s="50">
        <f>SUM(C92)</f>
        <v>0</v>
      </c>
      <c r="D100" s="50">
        <f>SUM(D92)</f>
        <v>0</v>
      </c>
      <c r="E100" s="50">
        <f aca="true" t="shared" si="23" ref="E100:M100">SUM(E92)</f>
        <v>0</v>
      </c>
      <c r="F100" s="50">
        <f t="shared" si="23"/>
        <v>0</v>
      </c>
      <c r="G100" s="50">
        <f t="shared" si="23"/>
        <v>0</v>
      </c>
      <c r="H100" s="50">
        <f t="shared" si="23"/>
        <v>0</v>
      </c>
      <c r="I100" s="50">
        <f t="shared" si="23"/>
        <v>0</v>
      </c>
      <c r="J100" s="50">
        <f t="shared" si="23"/>
        <v>0</v>
      </c>
      <c r="K100" s="50">
        <f>SUM(K92)</f>
        <v>0</v>
      </c>
      <c r="L100" s="50">
        <f t="shared" si="23"/>
        <v>0</v>
      </c>
      <c r="M100" s="50">
        <f t="shared" si="23"/>
        <v>0</v>
      </c>
      <c r="N100" s="50" t="e">
        <f>SUM(#REF!,#REF!,#REF!,#REF!)</f>
        <v>#REF!</v>
      </c>
      <c r="O100" s="50" t="e">
        <f>SUM(#REF!,#REF!,#REF!,#REF!)</f>
        <v>#REF!</v>
      </c>
    </row>
    <row r="101" spans="1:15" ht="15" hidden="1">
      <c r="A101" s="54"/>
      <c r="B101" s="55"/>
      <c r="C101" s="32"/>
      <c r="D101" s="56"/>
      <c r="E101" s="34"/>
      <c r="F101" s="34"/>
      <c r="G101" s="34"/>
      <c r="H101" s="34"/>
      <c r="I101" s="34"/>
      <c r="J101" s="34"/>
      <c r="K101" s="34"/>
      <c r="L101" s="34"/>
      <c r="M101" s="34"/>
      <c r="N101" s="35"/>
      <c r="O101" s="35"/>
    </row>
    <row r="102" spans="1:4" s="6" customFormat="1" ht="21" customHeight="1" hidden="1">
      <c r="A102" s="177" t="s">
        <v>12</v>
      </c>
      <c r="B102" s="177"/>
      <c r="C102" s="177"/>
      <c r="D102" s="7" t="s">
        <v>37</v>
      </c>
    </row>
    <row r="103" spans="1:13" ht="32.25" customHeight="1" hidden="1">
      <c r="A103" s="194" t="s">
        <v>34</v>
      </c>
      <c r="B103" s="195" t="s">
        <v>13</v>
      </c>
      <c r="C103" s="178" t="s">
        <v>43</v>
      </c>
      <c r="D103" s="174" t="s">
        <v>4</v>
      </c>
      <c r="E103" s="174" t="s">
        <v>5</v>
      </c>
      <c r="F103" s="174" t="s">
        <v>6</v>
      </c>
      <c r="G103" s="174" t="s">
        <v>7</v>
      </c>
      <c r="H103" s="174" t="s">
        <v>10</v>
      </c>
      <c r="I103" s="174" t="s">
        <v>9</v>
      </c>
      <c r="J103" s="174" t="s">
        <v>8</v>
      </c>
      <c r="K103" s="174">
        <v>922</v>
      </c>
      <c r="L103" s="171" t="s">
        <v>44</v>
      </c>
      <c r="M103" s="171" t="s">
        <v>45</v>
      </c>
    </row>
    <row r="104" spans="1:13" ht="57.75" customHeight="1" hidden="1">
      <c r="A104" s="194"/>
      <c r="B104" s="195"/>
      <c r="C104" s="179"/>
      <c r="D104" s="175"/>
      <c r="E104" s="175"/>
      <c r="F104" s="175"/>
      <c r="G104" s="175"/>
      <c r="H104" s="175"/>
      <c r="I104" s="175"/>
      <c r="J104" s="175"/>
      <c r="K104" s="175"/>
      <c r="L104" s="172"/>
      <c r="M104" s="172"/>
    </row>
    <row r="105" spans="1:15" ht="15.75" customHeight="1" hidden="1">
      <c r="A105" s="18">
        <v>32</v>
      </c>
      <c r="B105" s="19" t="s">
        <v>19</v>
      </c>
      <c r="C105" s="14">
        <f aca="true" t="shared" si="24" ref="C105:C113">SUM(D105:K105)</f>
        <v>0</v>
      </c>
      <c r="D105" s="23">
        <f>SUM(D106,D108,D111)</f>
        <v>0</v>
      </c>
      <c r="E105" s="23">
        <f aca="true" t="shared" si="25" ref="E105:J105">SUM(E106,E108,E111)</f>
        <v>0</v>
      </c>
      <c r="F105" s="23">
        <f t="shared" si="25"/>
        <v>0</v>
      </c>
      <c r="G105" s="23">
        <f t="shared" si="25"/>
        <v>0</v>
      </c>
      <c r="H105" s="23">
        <f t="shared" si="25"/>
        <v>0</v>
      </c>
      <c r="I105" s="23">
        <f t="shared" si="25"/>
        <v>0</v>
      </c>
      <c r="J105" s="23">
        <f t="shared" si="25"/>
        <v>0</v>
      </c>
      <c r="K105" s="23">
        <f>SUM(K106,K108,K111)</f>
        <v>0</v>
      </c>
      <c r="L105" s="23">
        <f>SUM(C105*1.1)</f>
        <v>0</v>
      </c>
      <c r="M105" s="39">
        <f>SUM(L105*1.099)</f>
        <v>0</v>
      </c>
      <c r="N105" s="1">
        <v>0</v>
      </c>
      <c r="O105" s="1">
        <v>0</v>
      </c>
    </row>
    <row r="106" spans="1:15" ht="12.75" customHeight="1" hidden="1">
      <c r="A106" s="18">
        <v>321</v>
      </c>
      <c r="B106" s="19" t="s">
        <v>20</v>
      </c>
      <c r="C106" s="14">
        <f t="shared" si="24"/>
        <v>0</v>
      </c>
      <c r="D106" s="23">
        <f>SUM(D107)</f>
        <v>0</v>
      </c>
      <c r="E106" s="23">
        <f aca="true" t="shared" si="26" ref="E106:M106">SUM(E107)</f>
        <v>0</v>
      </c>
      <c r="F106" s="23">
        <f t="shared" si="26"/>
        <v>0</v>
      </c>
      <c r="G106" s="23">
        <f t="shared" si="26"/>
        <v>0</v>
      </c>
      <c r="H106" s="23">
        <f t="shared" si="26"/>
        <v>0</v>
      </c>
      <c r="I106" s="23">
        <f t="shared" si="26"/>
        <v>0</v>
      </c>
      <c r="J106" s="23">
        <f t="shared" si="26"/>
        <v>0</v>
      </c>
      <c r="K106" s="23">
        <f t="shared" si="26"/>
        <v>0</v>
      </c>
      <c r="L106" s="23">
        <f t="shared" si="26"/>
        <v>0</v>
      </c>
      <c r="M106" s="39">
        <f t="shared" si="26"/>
        <v>0</v>
      </c>
      <c r="N106" s="1">
        <v>0</v>
      </c>
      <c r="O106" s="1">
        <v>0</v>
      </c>
    </row>
    <row r="107" spans="1:15" ht="14.25" customHeight="1" hidden="1">
      <c r="A107" s="40">
        <v>3213</v>
      </c>
      <c r="B107" s="41" t="s">
        <v>22</v>
      </c>
      <c r="C107" s="42">
        <f t="shared" si="24"/>
        <v>0</v>
      </c>
      <c r="D107" s="20"/>
      <c r="E107" s="20"/>
      <c r="F107" s="20"/>
      <c r="G107" s="20"/>
      <c r="H107" s="20"/>
      <c r="I107" s="20"/>
      <c r="J107" s="20"/>
      <c r="K107" s="20"/>
      <c r="L107" s="20"/>
      <c r="M107" s="43"/>
      <c r="N107" s="1">
        <v>0</v>
      </c>
      <c r="O107" s="1">
        <v>0</v>
      </c>
    </row>
    <row r="108" spans="1:15" ht="14.25" customHeight="1" hidden="1">
      <c r="A108" s="18">
        <v>322</v>
      </c>
      <c r="B108" s="19" t="s">
        <v>23</v>
      </c>
      <c r="C108" s="14">
        <f t="shared" si="24"/>
        <v>0</v>
      </c>
      <c r="D108" s="23">
        <f>SUM(D109:D110)</f>
        <v>0</v>
      </c>
      <c r="E108" s="23">
        <f aca="true" t="shared" si="27" ref="E108:M108">SUM(E109:E110)</f>
        <v>0</v>
      </c>
      <c r="F108" s="23">
        <f t="shared" si="27"/>
        <v>0</v>
      </c>
      <c r="G108" s="23">
        <f t="shared" si="27"/>
        <v>0</v>
      </c>
      <c r="H108" s="23">
        <f t="shared" si="27"/>
        <v>0</v>
      </c>
      <c r="I108" s="23">
        <f t="shared" si="27"/>
        <v>0</v>
      </c>
      <c r="J108" s="23">
        <f t="shared" si="27"/>
        <v>0</v>
      </c>
      <c r="K108" s="23">
        <f>SUM(K109:K110)</f>
        <v>0</v>
      </c>
      <c r="L108" s="23">
        <f t="shared" si="27"/>
        <v>0</v>
      </c>
      <c r="M108" s="39">
        <f t="shared" si="27"/>
        <v>0</v>
      </c>
      <c r="N108" s="1">
        <v>0</v>
      </c>
      <c r="O108" s="1">
        <v>0</v>
      </c>
    </row>
    <row r="109" spans="1:15" ht="19.5" customHeight="1" hidden="1">
      <c r="A109" s="40">
        <v>3221</v>
      </c>
      <c r="B109" s="41" t="s">
        <v>24</v>
      </c>
      <c r="C109" s="42">
        <f t="shared" si="24"/>
        <v>0</v>
      </c>
      <c r="D109" s="20"/>
      <c r="E109" s="20"/>
      <c r="F109" s="20"/>
      <c r="G109" s="20"/>
      <c r="H109" s="20"/>
      <c r="I109" s="20"/>
      <c r="J109" s="20"/>
      <c r="K109" s="20"/>
      <c r="L109" s="20"/>
      <c r="M109" s="43"/>
      <c r="N109" s="1">
        <v>0</v>
      </c>
      <c r="O109" s="1">
        <v>0</v>
      </c>
    </row>
    <row r="110" spans="1:15" ht="14.25" customHeight="1" hidden="1">
      <c r="A110" s="40">
        <v>3225</v>
      </c>
      <c r="B110" s="41" t="s">
        <v>26</v>
      </c>
      <c r="C110" s="42">
        <f t="shared" si="24"/>
        <v>0</v>
      </c>
      <c r="D110" s="20"/>
      <c r="E110" s="52"/>
      <c r="F110" s="20"/>
      <c r="G110" s="52"/>
      <c r="H110" s="52"/>
      <c r="I110" s="52"/>
      <c r="J110" s="52"/>
      <c r="K110" s="52"/>
      <c r="L110" s="20"/>
      <c r="M110" s="43"/>
      <c r="N110" s="1">
        <v>0</v>
      </c>
      <c r="O110" s="1">
        <v>0</v>
      </c>
    </row>
    <row r="111" spans="1:13" ht="18" customHeight="1" hidden="1">
      <c r="A111" s="18">
        <v>323</v>
      </c>
      <c r="B111" s="19" t="s">
        <v>27</v>
      </c>
      <c r="C111" s="14">
        <f t="shared" si="24"/>
        <v>0</v>
      </c>
      <c r="D111" s="23">
        <f>SUM(D112:D113)</f>
        <v>0</v>
      </c>
      <c r="E111" s="23">
        <f aca="true" t="shared" si="28" ref="E111:M111">SUM(E112:E113)</f>
        <v>0</v>
      </c>
      <c r="F111" s="23">
        <f t="shared" si="28"/>
        <v>0</v>
      </c>
      <c r="G111" s="23">
        <f t="shared" si="28"/>
        <v>0</v>
      </c>
      <c r="H111" s="23">
        <f t="shared" si="28"/>
        <v>0</v>
      </c>
      <c r="I111" s="23">
        <f t="shared" si="28"/>
        <v>0</v>
      </c>
      <c r="J111" s="23">
        <f t="shared" si="28"/>
        <v>0</v>
      </c>
      <c r="K111" s="23">
        <f>SUM(K112:K113)</f>
        <v>0</v>
      </c>
      <c r="L111" s="23">
        <f t="shared" si="28"/>
        <v>0</v>
      </c>
      <c r="M111" s="39">
        <f t="shared" si="28"/>
        <v>0</v>
      </c>
    </row>
    <row r="112" spans="1:13" ht="15" hidden="1">
      <c r="A112" s="40">
        <v>3237</v>
      </c>
      <c r="B112" s="41" t="s">
        <v>29</v>
      </c>
      <c r="C112" s="42">
        <f t="shared" si="24"/>
        <v>0</v>
      </c>
      <c r="D112" s="52"/>
      <c r="E112" s="52"/>
      <c r="F112" s="52"/>
      <c r="G112" s="52"/>
      <c r="H112" s="52"/>
      <c r="I112" s="52"/>
      <c r="J112" s="52"/>
      <c r="K112" s="52"/>
      <c r="L112" s="20"/>
      <c r="M112" s="43"/>
    </row>
    <row r="113" spans="1:13" ht="15" hidden="1">
      <c r="A113" s="40">
        <v>3239</v>
      </c>
      <c r="B113" s="41" t="s">
        <v>30</v>
      </c>
      <c r="C113" s="42">
        <f t="shared" si="24"/>
        <v>0</v>
      </c>
      <c r="D113" s="20"/>
      <c r="E113" s="52"/>
      <c r="F113" s="20"/>
      <c r="G113" s="52"/>
      <c r="H113" s="52"/>
      <c r="I113" s="52"/>
      <c r="J113" s="52"/>
      <c r="K113" s="52"/>
      <c r="L113" s="20"/>
      <c r="M113" s="43"/>
    </row>
    <row r="114" spans="1:15" s="57" customFormat="1" ht="19.5" customHeight="1" hidden="1">
      <c r="A114" s="193" t="s">
        <v>16</v>
      </c>
      <c r="B114" s="193"/>
      <c r="C114" s="29">
        <f>SUM(C105)</f>
        <v>0</v>
      </c>
      <c r="D114" s="29">
        <f>SUM(D105)</f>
        <v>0</v>
      </c>
      <c r="E114" s="29">
        <f aca="true" t="shared" si="29" ref="E114:M114">SUM(E105)</f>
        <v>0</v>
      </c>
      <c r="F114" s="29">
        <f t="shared" si="29"/>
        <v>0</v>
      </c>
      <c r="G114" s="29">
        <f t="shared" si="29"/>
        <v>0</v>
      </c>
      <c r="H114" s="29">
        <f t="shared" si="29"/>
        <v>0</v>
      </c>
      <c r="I114" s="29">
        <f t="shared" si="29"/>
        <v>0</v>
      </c>
      <c r="J114" s="29">
        <f t="shared" si="29"/>
        <v>0</v>
      </c>
      <c r="K114" s="29">
        <f>SUM(K105)</f>
        <v>0</v>
      </c>
      <c r="L114" s="29">
        <f t="shared" si="29"/>
        <v>0</v>
      </c>
      <c r="M114" s="29">
        <f t="shared" si="29"/>
        <v>0</v>
      </c>
      <c r="N114" s="29" t="e">
        <f>SUM(#REF!,#REF!,#REF!,N111)</f>
        <v>#REF!</v>
      </c>
      <c r="O114" s="29" t="e">
        <f>SUM(#REF!,#REF!,#REF!,O111)</f>
        <v>#REF!</v>
      </c>
    </row>
    <row r="115" ht="15" hidden="1"/>
    <row r="116" spans="1:16" ht="15.75" thickBot="1">
      <c r="A116" s="24"/>
      <c r="B116" s="25"/>
      <c r="C116" s="23"/>
      <c r="D116" s="23"/>
      <c r="E116" s="23"/>
      <c r="F116" s="23"/>
      <c r="G116" s="23"/>
      <c r="H116" s="23"/>
      <c r="I116" s="23"/>
      <c r="J116" s="23"/>
      <c r="K116" s="23"/>
      <c r="L116" s="59"/>
      <c r="M116" s="60"/>
      <c r="P116" s="93"/>
    </row>
    <row r="117" spans="1:15" ht="15.75" thickBot="1">
      <c r="A117" s="196" t="s">
        <v>33</v>
      </c>
      <c r="B117" s="197"/>
      <c r="C117" s="62">
        <f>SUM(D117,E117,F117,G117,H117,I117,J117,K117)</f>
        <v>9861545</v>
      </c>
      <c r="D117" s="29">
        <f>SUM(D40,D50)</f>
        <v>1843613</v>
      </c>
      <c r="E117" s="62">
        <f>SUM(E40,E41)</f>
        <v>7506128</v>
      </c>
      <c r="F117" s="62">
        <f>SUM(F40,F41)</f>
        <v>385580</v>
      </c>
      <c r="G117" s="62">
        <f>SUM(G40)</f>
        <v>16700</v>
      </c>
      <c r="H117" s="62">
        <f>SUM(H50,H40)</f>
        <v>78864</v>
      </c>
      <c r="I117" s="62">
        <f>SUM(I40)</f>
        <v>10000</v>
      </c>
      <c r="J117" s="62">
        <f>SUM(J41)</f>
        <v>4100</v>
      </c>
      <c r="K117" s="62">
        <f>SUM(K40)</f>
        <v>16560</v>
      </c>
      <c r="L117" s="62">
        <f>SUM(L40,L50)</f>
        <v>10084343</v>
      </c>
      <c r="M117" s="62">
        <f>SUM(M40,M50)</f>
        <v>10147268</v>
      </c>
      <c r="N117" s="63" t="e">
        <f>SUM(N50,N60,#REF!,N87,N100,N114,#REF!)</f>
        <v>#REF!</v>
      </c>
      <c r="O117" s="61" t="e">
        <f>SUM(O50,O60,#REF!,O87,O100,O114,#REF!)</f>
        <v>#REF!</v>
      </c>
    </row>
    <row r="118" ht="15">
      <c r="C118" s="67"/>
    </row>
    <row r="119" spans="1:5" ht="28.5" hidden="1">
      <c r="A119" s="198"/>
      <c r="B119" s="198"/>
      <c r="C119" s="96" t="s">
        <v>68</v>
      </c>
      <c r="D119" s="97" t="s">
        <v>66</v>
      </c>
      <c r="E119" s="97" t="s">
        <v>67</v>
      </c>
    </row>
    <row r="120" spans="1:5" ht="15" hidden="1">
      <c r="A120" s="64"/>
      <c r="B120" s="65" t="s">
        <v>64</v>
      </c>
      <c r="C120" s="94" t="e">
        <f>SUM(P6,P11,P36,#REF!)</f>
        <v>#REF!</v>
      </c>
      <c r="D120" s="53">
        <v>6000</v>
      </c>
      <c r="E120" s="53" t="e">
        <f>SUM(C120:D120)</f>
        <v>#REF!</v>
      </c>
    </row>
    <row r="121" spans="1:5" ht="15" hidden="1">
      <c r="A121" s="66"/>
      <c r="B121" s="65" t="s">
        <v>65</v>
      </c>
      <c r="C121" s="94" t="e">
        <f>SUM(P41,P48,#REF!,#REF!,#REF!)</f>
        <v>#REF!</v>
      </c>
      <c r="D121" s="53">
        <v>90000</v>
      </c>
      <c r="E121" s="53" t="e">
        <f>SUM(C121:D121)</f>
        <v>#REF!</v>
      </c>
    </row>
    <row r="122" spans="3:5" ht="15" hidden="1">
      <c r="C122" s="95"/>
      <c r="D122" s="53"/>
      <c r="E122" s="53"/>
    </row>
    <row r="123" spans="3:5" ht="15" hidden="1">
      <c r="C123" s="94"/>
      <c r="D123" s="53"/>
      <c r="E123" s="53" t="e">
        <f>SUM(E120:E121)</f>
        <v>#REF!</v>
      </c>
    </row>
    <row r="124" ht="15">
      <c r="C124" s="67"/>
    </row>
    <row r="125" ht="15">
      <c r="C125" s="67"/>
    </row>
    <row r="126" ht="15">
      <c r="C126" s="67"/>
    </row>
    <row r="127" ht="15">
      <c r="C127" s="67"/>
    </row>
  </sheetData>
  <sheetProtection/>
  <mergeCells count="95">
    <mergeCell ref="A119:B119"/>
    <mergeCell ref="D4:D5"/>
    <mergeCell ref="K4:K5"/>
    <mergeCell ref="K52:K53"/>
    <mergeCell ref="K63:K64"/>
    <mergeCell ref="K74:K75"/>
    <mergeCell ref="K90:K91"/>
    <mergeCell ref="K103:K104"/>
    <mergeCell ref="G52:G53"/>
    <mergeCell ref="G63:G64"/>
    <mergeCell ref="G74:G75"/>
    <mergeCell ref="G90:G91"/>
    <mergeCell ref="A114:B114"/>
    <mergeCell ref="A117:B117"/>
    <mergeCell ref="D90:D91"/>
    <mergeCell ref="E103:E104"/>
    <mergeCell ref="F103:F104"/>
    <mergeCell ref="D103:D104"/>
    <mergeCell ref="H103:H104"/>
    <mergeCell ref="I103:I104"/>
    <mergeCell ref="J103:J104"/>
    <mergeCell ref="G103:G104"/>
    <mergeCell ref="M103:M104"/>
    <mergeCell ref="A100:B100"/>
    <mergeCell ref="A102:C102"/>
    <mergeCell ref="A103:A104"/>
    <mergeCell ref="B103:B104"/>
    <mergeCell ref="C103:C104"/>
    <mergeCell ref="L103:L104"/>
    <mergeCell ref="J90:J91"/>
    <mergeCell ref="I74:I75"/>
    <mergeCell ref="J74:J75"/>
    <mergeCell ref="L90:L91"/>
    <mergeCell ref="L74:L75"/>
    <mergeCell ref="I90:I91"/>
    <mergeCell ref="M90:M91"/>
    <mergeCell ref="M74:M75"/>
    <mergeCell ref="A87:B87"/>
    <mergeCell ref="A89:C89"/>
    <mergeCell ref="A90:A91"/>
    <mergeCell ref="B90:B91"/>
    <mergeCell ref="C90:C91"/>
    <mergeCell ref="E90:E91"/>
    <mergeCell ref="F90:F91"/>
    <mergeCell ref="H90:H91"/>
    <mergeCell ref="H63:H64"/>
    <mergeCell ref="A71:B71"/>
    <mergeCell ref="A73:C73"/>
    <mergeCell ref="A74:A75"/>
    <mergeCell ref="B74:B75"/>
    <mergeCell ref="C74:C75"/>
    <mergeCell ref="D74:D75"/>
    <mergeCell ref="E74:E75"/>
    <mergeCell ref="F74:F75"/>
    <mergeCell ref="H74:H75"/>
    <mergeCell ref="M52:M53"/>
    <mergeCell ref="A60:B60"/>
    <mergeCell ref="A62:C62"/>
    <mergeCell ref="A63:A64"/>
    <mergeCell ref="B63:B64"/>
    <mergeCell ref="C63:C64"/>
    <mergeCell ref="L63:L64"/>
    <mergeCell ref="D63:D64"/>
    <mergeCell ref="E63:E64"/>
    <mergeCell ref="F63:F64"/>
    <mergeCell ref="J52:J53"/>
    <mergeCell ref="I63:I64"/>
    <mergeCell ref="J63:J64"/>
    <mergeCell ref="M63:M64"/>
    <mergeCell ref="M4:M5"/>
    <mergeCell ref="A50:B50"/>
    <mergeCell ref="A51:C51"/>
    <mergeCell ref="A52:A53"/>
    <mergeCell ref="B52:B53"/>
    <mergeCell ref="C52:C53"/>
    <mergeCell ref="L52:L53"/>
    <mergeCell ref="C4:C5"/>
    <mergeCell ref="L4:L5"/>
    <mergeCell ref="A4:A5"/>
    <mergeCell ref="B4:B5"/>
    <mergeCell ref="D52:D53"/>
    <mergeCell ref="E52:E53"/>
    <mergeCell ref="F52:F53"/>
    <mergeCell ref="H52:H53"/>
    <mergeCell ref="I52:I53"/>
    <mergeCell ref="N4:N5"/>
    <mergeCell ref="A1:M1"/>
    <mergeCell ref="E4:E5"/>
    <mergeCell ref="F4:F5"/>
    <mergeCell ref="H4:H5"/>
    <mergeCell ref="I4:I5"/>
    <mergeCell ref="J4:J5"/>
    <mergeCell ref="A2:C2"/>
    <mergeCell ref="A3:C3"/>
    <mergeCell ref="G4:G5"/>
  </mergeCells>
  <printOptions/>
  <pageMargins left="0.3" right="0.25" top="0.33" bottom="0.5118110236220472" header="0.7086614173228347" footer="0.5118110236220472"/>
  <pageSetup horizontalDpi="600" verticalDpi="600" orientation="landscape" paperSize="9" scale="63" r:id="rId1"/>
  <rowBreaks count="1" manualBreakCount="1">
    <brk id="79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34.7109375" style="98" customWidth="1"/>
    <col min="2" max="2" width="18.421875" style="98" customWidth="1"/>
    <col min="3" max="4" width="18.00390625" style="98" customWidth="1"/>
    <col min="5" max="5" width="14.7109375" style="98" customWidth="1"/>
    <col min="6" max="8" width="18.00390625" style="98" customWidth="1"/>
    <col min="9" max="9" width="8.140625" style="98" customWidth="1"/>
    <col min="10" max="16384" width="9.140625" style="98" customWidth="1"/>
  </cols>
  <sheetData>
    <row r="1" ht="12" customHeight="1">
      <c r="H1" s="99"/>
    </row>
    <row r="3" spans="1:8" s="100" customFormat="1" ht="21">
      <c r="A3" s="203" t="s">
        <v>73</v>
      </c>
      <c r="B3" s="203"/>
      <c r="C3" s="203"/>
      <c r="D3" s="203"/>
      <c r="E3" s="203"/>
      <c r="F3" s="203"/>
      <c r="G3" s="203"/>
      <c r="H3" s="203"/>
    </row>
    <row r="4" spans="1:9" s="100" customFormat="1" ht="15.75" customHeight="1">
      <c r="A4" s="204"/>
      <c r="B4" s="204"/>
      <c r="C4" s="205"/>
      <c r="D4" s="205"/>
      <c r="E4" s="205"/>
      <c r="F4" s="205"/>
      <c r="G4" s="205"/>
      <c r="H4" s="205"/>
      <c r="I4" s="130"/>
    </row>
    <row r="5" s="100" customFormat="1" ht="15.75" hidden="1"/>
    <row r="6" s="100" customFormat="1" ht="15.75">
      <c r="H6" s="101" t="s">
        <v>1</v>
      </c>
    </row>
    <row r="7" spans="1:8" s="100" customFormat="1" ht="15.75">
      <c r="A7" s="137" t="s">
        <v>3</v>
      </c>
      <c r="B7" s="209" t="s">
        <v>69</v>
      </c>
      <c r="C7" s="210"/>
      <c r="D7" s="210"/>
      <c r="E7" s="210"/>
      <c r="F7" s="210"/>
      <c r="G7" s="210"/>
      <c r="H7" s="210"/>
    </row>
    <row r="8" spans="1:8" s="100" customFormat="1" ht="24.75" customHeight="1">
      <c r="A8" s="138" t="s">
        <v>70</v>
      </c>
      <c r="B8" s="208" t="s">
        <v>85</v>
      </c>
      <c r="C8" s="200" t="s">
        <v>86</v>
      </c>
      <c r="D8" s="200" t="s">
        <v>87</v>
      </c>
      <c r="E8" s="201" t="s">
        <v>88</v>
      </c>
      <c r="F8" s="201" t="s">
        <v>0</v>
      </c>
      <c r="G8" s="201" t="s">
        <v>5</v>
      </c>
      <c r="H8" s="201" t="s">
        <v>89</v>
      </c>
    </row>
    <row r="9" spans="1:8" s="100" customFormat="1" ht="24" customHeight="1">
      <c r="A9" s="206" t="s">
        <v>41</v>
      </c>
      <c r="B9" s="201"/>
      <c r="C9" s="200"/>
      <c r="D9" s="200"/>
      <c r="E9" s="201"/>
      <c r="F9" s="201"/>
      <c r="G9" s="201"/>
      <c r="H9" s="201"/>
    </row>
    <row r="10" spans="1:8" s="100" customFormat="1" ht="50.25" customHeight="1">
      <c r="A10" s="207"/>
      <c r="B10" s="201"/>
      <c r="C10" s="200"/>
      <c r="D10" s="200"/>
      <c r="E10" s="201"/>
      <c r="F10" s="201"/>
      <c r="G10" s="201"/>
      <c r="H10" s="201"/>
    </row>
    <row r="11" spans="1:8" s="100" customFormat="1" ht="30" customHeight="1">
      <c r="A11" s="132" t="s">
        <v>77</v>
      </c>
      <c r="B11" s="146">
        <v>310320</v>
      </c>
      <c r="C11" s="133"/>
      <c r="D11" s="133"/>
      <c r="E11" s="134"/>
      <c r="F11" s="134"/>
      <c r="G11" s="134"/>
      <c r="H11" s="134"/>
    </row>
    <row r="12" spans="1:8" s="100" customFormat="1" ht="30" customHeight="1">
      <c r="A12" s="132" t="s">
        <v>90</v>
      </c>
      <c r="B12" s="146"/>
      <c r="C12" s="146">
        <v>7506128</v>
      </c>
      <c r="D12" s="133"/>
      <c r="E12" s="147">
        <v>16700</v>
      </c>
      <c r="F12" s="134"/>
      <c r="G12" s="134"/>
      <c r="H12" s="134"/>
    </row>
    <row r="13" spans="1:8" s="100" customFormat="1" ht="30" customHeight="1">
      <c r="A13" s="132" t="s">
        <v>78</v>
      </c>
      <c r="B13" s="133"/>
      <c r="C13" s="133"/>
      <c r="D13" s="133"/>
      <c r="E13" s="134"/>
      <c r="F13" s="134"/>
      <c r="G13" s="134"/>
      <c r="H13" s="147">
        <v>4100</v>
      </c>
    </row>
    <row r="14" spans="1:8" s="100" customFormat="1" ht="30" customHeight="1">
      <c r="A14" s="132" t="s">
        <v>79</v>
      </c>
      <c r="B14" s="134"/>
      <c r="C14" s="134"/>
      <c r="D14" s="147">
        <v>385580</v>
      </c>
      <c r="E14" s="134"/>
      <c r="F14" s="134"/>
      <c r="G14" s="134"/>
      <c r="H14" s="147">
        <v>2500</v>
      </c>
    </row>
    <row r="15" spans="1:8" s="100" customFormat="1" ht="30" customHeight="1" hidden="1">
      <c r="A15" s="132" t="s">
        <v>63</v>
      </c>
      <c r="B15" s="134"/>
      <c r="C15" s="134"/>
      <c r="D15" s="134"/>
      <c r="E15" s="134"/>
      <c r="F15" s="134"/>
      <c r="G15" s="134"/>
      <c r="H15" s="134"/>
    </row>
    <row r="16" spans="1:8" s="100" customFormat="1" ht="30" customHeight="1">
      <c r="A16" s="132" t="s">
        <v>80</v>
      </c>
      <c r="B16" s="134"/>
      <c r="C16" s="134"/>
      <c r="D16" s="134"/>
      <c r="E16" s="134"/>
      <c r="F16" s="134"/>
      <c r="G16" s="147">
        <v>78864</v>
      </c>
      <c r="H16" s="134"/>
    </row>
    <row r="17" spans="1:8" s="100" customFormat="1" ht="30" customHeight="1">
      <c r="A17" s="135" t="s">
        <v>81</v>
      </c>
      <c r="B17" s="131"/>
      <c r="C17" s="131"/>
      <c r="D17" s="131"/>
      <c r="E17" s="131"/>
      <c r="F17" s="148">
        <v>10000</v>
      </c>
      <c r="G17" s="131"/>
      <c r="H17" s="131"/>
    </row>
    <row r="18" spans="1:8" s="100" customFormat="1" ht="30" customHeight="1">
      <c r="A18" s="135" t="s">
        <v>82</v>
      </c>
      <c r="B18" s="148">
        <v>1533293</v>
      </c>
      <c r="C18" s="131"/>
      <c r="D18" s="131"/>
      <c r="E18" s="131"/>
      <c r="F18" s="131"/>
      <c r="G18" s="131"/>
      <c r="H18" s="131"/>
    </row>
    <row r="19" spans="1:8" s="100" customFormat="1" ht="30" customHeight="1">
      <c r="A19" s="135" t="s">
        <v>83</v>
      </c>
      <c r="B19" s="131"/>
      <c r="C19" s="131"/>
      <c r="D19" s="131"/>
      <c r="E19" s="131"/>
      <c r="F19" s="131"/>
      <c r="G19" s="131"/>
      <c r="H19" s="148">
        <v>14060</v>
      </c>
    </row>
    <row r="20" spans="1:8" s="100" customFormat="1" ht="30" customHeight="1">
      <c r="A20" s="135" t="s">
        <v>84</v>
      </c>
      <c r="B20" s="131"/>
      <c r="C20" s="131"/>
      <c r="D20" s="131"/>
      <c r="E20" s="131"/>
      <c r="F20" s="131"/>
      <c r="G20" s="131"/>
      <c r="H20" s="131"/>
    </row>
    <row r="21" spans="1:8" s="100" customFormat="1" ht="17.25" customHeight="1">
      <c r="A21" s="202" t="s">
        <v>74</v>
      </c>
      <c r="B21" s="199">
        <f>SUM(B11:B19)</f>
        <v>1843613</v>
      </c>
      <c r="C21" s="199">
        <f aca="true" t="shared" si="0" ref="C21:H21">SUM(C11:C19)</f>
        <v>7506128</v>
      </c>
      <c r="D21" s="199">
        <f t="shared" si="0"/>
        <v>385580</v>
      </c>
      <c r="E21" s="199">
        <f t="shared" si="0"/>
        <v>16700</v>
      </c>
      <c r="F21" s="199">
        <f t="shared" si="0"/>
        <v>10000</v>
      </c>
      <c r="G21" s="199">
        <f t="shared" si="0"/>
        <v>78864</v>
      </c>
      <c r="H21" s="199">
        <f t="shared" si="0"/>
        <v>20660</v>
      </c>
    </row>
    <row r="22" spans="1:8" s="100" customFormat="1" ht="18.75" customHeight="1">
      <c r="A22" s="202"/>
      <c r="B22" s="199"/>
      <c r="C22" s="199"/>
      <c r="D22" s="199"/>
      <c r="E22" s="199"/>
      <c r="F22" s="199"/>
      <c r="G22" s="199"/>
      <c r="H22" s="199"/>
    </row>
    <row r="23" spans="1:8" s="100" customFormat="1" ht="27" customHeight="1">
      <c r="A23" s="136" t="s">
        <v>75</v>
      </c>
      <c r="B23" s="143">
        <f>SUM(B21:H22)</f>
        <v>9861545</v>
      </c>
      <c r="C23" s="144"/>
      <c r="D23" s="144"/>
      <c r="E23" s="144"/>
      <c r="F23" s="144"/>
      <c r="G23" s="144"/>
      <c r="H23" s="144"/>
    </row>
    <row r="24" spans="1:8" s="100" customFormat="1" ht="31.5">
      <c r="A24" s="136" t="s">
        <v>76</v>
      </c>
      <c r="B24" s="143">
        <f>SUM(B23,B20,C20,D20,E20,F20,G20,H20)</f>
        <v>9861545</v>
      </c>
      <c r="C24" s="145"/>
      <c r="D24" s="145"/>
      <c r="E24" s="145"/>
      <c r="F24" s="145"/>
      <c r="G24" s="145"/>
      <c r="H24" s="145"/>
    </row>
    <row r="25" spans="1:5" s="100" customFormat="1" ht="15.75" customHeight="1">
      <c r="A25" s="139"/>
      <c r="E25" s="103"/>
    </row>
    <row r="26" s="100" customFormat="1" ht="15.75">
      <c r="A26" s="140"/>
    </row>
    <row r="27" spans="1:5" s="100" customFormat="1" ht="15.75">
      <c r="A27" s="141"/>
      <c r="E27" s="103"/>
    </row>
    <row r="28" s="100" customFormat="1" ht="15.75">
      <c r="A28" s="140"/>
    </row>
    <row r="29" s="100" customFormat="1" ht="15.75">
      <c r="A29" s="142"/>
    </row>
    <row r="30" s="100" customFormat="1" ht="15.75"/>
    <row r="31" s="100" customFormat="1" ht="15.75"/>
    <row r="32" s="100" customFormat="1" ht="15.75"/>
    <row r="33" s="100" customFormat="1" ht="15.75"/>
    <row r="34" s="100" customFormat="1" ht="15.75"/>
    <row r="35" s="100" customFormat="1" ht="15.75"/>
    <row r="36" s="100" customFormat="1" ht="15.75"/>
    <row r="37" s="100" customFormat="1" ht="15.75"/>
    <row r="38" s="100" customFormat="1" ht="15.75"/>
    <row r="39" s="100" customFormat="1" ht="15.75"/>
    <row r="40" s="100" customFormat="1" ht="15.75"/>
    <row r="41" s="100" customFormat="1" ht="15.75"/>
    <row r="42" s="100" customFormat="1" ht="15.75"/>
    <row r="43" s="100" customFormat="1" ht="15.75"/>
    <row r="44" s="100" customFormat="1" ht="15.75"/>
    <row r="45" s="100" customFormat="1" ht="15.75"/>
    <row r="46" s="100" customFormat="1" ht="15.75"/>
    <row r="47" s="100" customFormat="1" ht="15.75"/>
    <row r="48" s="100" customFormat="1" ht="15.75"/>
    <row r="49" s="100" customFormat="1" ht="15.75"/>
    <row r="50" s="100" customFormat="1" ht="15.75"/>
    <row r="51" s="100" customFormat="1" ht="15.75"/>
    <row r="52" s="100" customFormat="1" ht="15.75"/>
    <row r="53" s="100" customFormat="1" ht="15.75"/>
    <row r="54" s="100" customFormat="1" ht="15.75"/>
    <row r="55" s="100" customFormat="1" ht="15.75"/>
    <row r="56" s="100" customFormat="1" ht="15.75"/>
    <row r="57" s="100" customFormat="1" ht="15.75"/>
    <row r="58" s="100" customFormat="1" ht="15.75"/>
    <row r="59" s="100" customFormat="1" ht="15.75"/>
    <row r="60" s="100" customFormat="1" ht="15.75"/>
    <row r="61" s="100" customFormat="1" ht="15.75"/>
    <row r="62" s="100" customFormat="1" ht="15.75"/>
  </sheetData>
  <sheetProtection/>
  <mergeCells count="19">
    <mergeCell ref="H21:H22"/>
    <mergeCell ref="A3:H3"/>
    <mergeCell ref="A4:H4"/>
    <mergeCell ref="A9:A10"/>
    <mergeCell ref="B8:B10"/>
    <mergeCell ref="E8:E10"/>
    <mergeCell ref="C8:C10"/>
    <mergeCell ref="B7:H7"/>
    <mergeCell ref="H8:H10"/>
    <mergeCell ref="G21:G22"/>
    <mergeCell ref="F21:F22"/>
    <mergeCell ref="D8:D10"/>
    <mergeCell ref="G8:G10"/>
    <mergeCell ref="A21:A22"/>
    <mergeCell ref="C21:C22"/>
    <mergeCell ref="D21:D22"/>
    <mergeCell ref="E21:E22"/>
    <mergeCell ref="F8:F10"/>
    <mergeCell ref="B21:B22"/>
  </mergeCells>
  <printOptions/>
  <pageMargins left="0.3937007874015748" right="0.2362204724409449" top="0.35433070866141736" bottom="0.6692913385826772" header="0.6692913385826772" footer="0.2755905511811024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zoomScale="110" zoomScaleNormal="110" zoomScalePageLayoutView="0" workbookViewId="0" topLeftCell="A1">
      <selection activeCell="D11" sqref="D11"/>
    </sheetView>
  </sheetViews>
  <sheetFormatPr defaultColWidth="9.140625" defaultRowHeight="12.75"/>
  <cols>
    <col min="1" max="1" width="19.8515625" style="98" customWidth="1"/>
    <col min="2" max="15" width="12.8515625" style="98" customWidth="1"/>
    <col min="16" max="16" width="8.140625" style="98" customWidth="1"/>
    <col min="17" max="16384" width="9.140625" style="98" customWidth="1"/>
  </cols>
  <sheetData>
    <row r="1" spans="8:13" ht="11.25" customHeight="1">
      <c r="H1" s="99"/>
      <c r="M1" s="99"/>
    </row>
    <row r="2" ht="12.75" hidden="1"/>
    <row r="3" spans="1:15" s="100" customFormat="1" ht="21">
      <c r="A3" s="203" t="s">
        <v>135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129"/>
      <c r="M3" s="129"/>
      <c r="N3" s="129"/>
      <c r="O3" s="129"/>
    </row>
    <row r="4" spans="1:16" s="100" customFormat="1" ht="3.75" customHeight="1">
      <c r="A4" s="204"/>
      <c r="B4" s="204"/>
      <c r="C4" s="205"/>
      <c r="D4" s="205"/>
      <c r="E4" s="205"/>
      <c r="F4" s="205"/>
      <c r="G4" s="205"/>
      <c r="H4" s="205"/>
      <c r="I4" s="130"/>
      <c r="J4" s="130"/>
      <c r="K4" s="130"/>
      <c r="L4" s="130"/>
      <c r="M4" s="130"/>
      <c r="N4" s="130"/>
      <c r="O4" s="130"/>
      <c r="P4" s="130"/>
    </row>
    <row r="5" s="100" customFormat="1" ht="15.75" hidden="1"/>
    <row r="6" spans="8:15" s="100" customFormat="1" ht="16.5" thickBot="1">
      <c r="H6" s="101" t="s">
        <v>1</v>
      </c>
      <c r="O6" s="101" t="s">
        <v>1</v>
      </c>
    </row>
    <row r="7" spans="1:15" ht="15.75" thickBot="1">
      <c r="A7" s="232" t="s">
        <v>42</v>
      </c>
      <c r="B7" s="229" t="s">
        <v>131</v>
      </c>
      <c r="C7" s="230"/>
      <c r="D7" s="230"/>
      <c r="E7" s="230"/>
      <c r="F7" s="230"/>
      <c r="G7" s="230"/>
      <c r="H7" s="231"/>
      <c r="I7" s="234" t="s">
        <v>136</v>
      </c>
      <c r="J7" s="230"/>
      <c r="K7" s="230"/>
      <c r="L7" s="230"/>
      <c r="M7" s="230"/>
      <c r="N7" s="230"/>
      <c r="O7" s="231"/>
    </row>
    <row r="8" spans="1:15" ht="24.75" customHeight="1">
      <c r="A8" s="233"/>
      <c r="B8" s="235" t="s">
        <v>132</v>
      </c>
      <c r="C8" s="223" t="s">
        <v>86</v>
      </c>
      <c r="D8" s="225" t="s">
        <v>87</v>
      </c>
      <c r="E8" s="225" t="s">
        <v>88</v>
      </c>
      <c r="F8" s="225" t="s">
        <v>0</v>
      </c>
      <c r="G8" s="225" t="s">
        <v>5</v>
      </c>
      <c r="H8" s="227" t="s">
        <v>89</v>
      </c>
      <c r="I8" s="235" t="s">
        <v>132</v>
      </c>
      <c r="J8" s="223" t="s">
        <v>86</v>
      </c>
      <c r="K8" s="225" t="s">
        <v>87</v>
      </c>
      <c r="L8" s="225" t="s">
        <v>88</v>
      </c>
      <c r="M8" s="225" t="s">
        <v>0</v>
      </c>
      <c r="N8" s="225" t="s">
        <v>5</v>
      </c>
      <c r="O8" s="227" t="s">
        <v>89</v>
      </c>
    </row>
    <row r="9" spans="1:15" ht="80.25" customHeight="1">
      <c r="A9" s="107" t="s">
        <v>41</v>
      </c>
      <c r="B9" s="236"/>
      <c r="C9" s="224"/>
      <c r="D9" s="226"/>
      <c r="E9" s="226"/>
      <c r="F9" s="226"/>
      <c r="G9" s="226"/>
      <c r="H9" s="228"/>
      <c r="I9" s="236"/>
      <c r="J9" s="224"/>
      <c r="K9" s="226"/>
      <c r="L9" s="226"/>
      <c r="M9" s="226"/>
      <c r="N9" s="226"/>
      <c r="O9" s="228"/>
    </row>
    <row r="10" spans="1:15" ht="30" customHeight="1">
      <c r="A10" s="115">
        <v>63</v>
      </c>
      <c r="B10" s="116">
        <v>302000</v>
      </c>
      <c r="C10" s="117">
        <v>7706780</v>
      </c>
      <c r="D10" s="118"/>
      <c r="E10" s="118">
        <v>17201</v>
      </c>
      <c r="F10" s="118"/>
      <c r="G10" s="119"/>
      <c r="H10" s="120">
        <v>14482</v>
      </c>
      <c r="I10" s="116">
        <v>320687</v>
      </c>
      <c r="J10" s="117">
        <v>7746774</v>
      </c>
      <c r="K10" s="118"/>
      <c r="L10" s="118">
        <v>17235</v>
      </c>
      <c r="M10" s="108"/>
      <c r="N10" s="119"/>
      <c r="O10" s="120">
        <v>14511</v>
      </c>
    </row>
    <row r="11" spans="1:15" ht="30" customHeight="1">
      <c r="A11" s="115">
        <v>65</v>
      </c>
      <c r="B11" s="116"/>
      <c r="C11" s="117"/>
      <c r="D11" s="118">
        <v>397353</v>
      </c>
      <c r="E11" s="118"/>
      <c r="F11" s="118"/>
      <c r="G11" s="119"/>
      <c r="H11" s="120">
        <v>3000</v>
      </c>
      <c r="I11" s="116"/>
      <c r="J11" s="117"/>
      <c r="K11" s="118">
        <v>398148</v>
      </c>
      <c r="L11" s="118"/>
      <c r="M11" s="108"/>
      <c r="N11" s="119"/>
      <c r="O11" s="120">
        <v>3100</v>
      </c>
    </row>
    <row r="12" spans="1:15" ht="30" customHeight="1">
      <c r="A12" s="115">
        <v>66</v>
      </c>
      <c r="B12" s="116"/>
      <c r="C12" s="117"/>
      <c r="D12" s="118"/>
      <c r="E12" s="118"/>
      <c r="F12" s="118">
        <v>10300</v>
      </c>
      <c r="G12" s="119">
        <v>81230</v>
      </c>
      <c r="H12" s="120"/>
      <c r="I12" s="116"/>
      <c r="J12" s="117"/>
      <c r="K12" s="118"/>
      <c r="L12" s="118"/>
      <c r="M12" s="109">
        <v>10320</v>
      </c>
      <c r="N12" s="119">
        <v>81392</v>
      </c>
      <c r="O12" s="120"/>
    </row>
    <row r="13" spans="1:15" ht="30" customHeight="1" thickBot="1">
      <c r="A13" s="121">
        <v>67</v>
      </c>
      <c r="B13" s="122">
        <v>1551997</v>
      </c>
      <c r="C13" s="123"/>
      <c r="D13" s="124"/>
      <c r="E13" s="124"/>
      <c r="F13" s="124"/>
      <c r="G13" s="125"/>
      <c r="H13" s="126"/>
      <c r="I13" s="122">
        <v>1555101</v>
      </c>
      <c r="J13" s="123"/>
      <c r="K13" s="124"/>
      <c r="L13" s="124"/>
      <c r="M13" s="124"/>
      <c r="N13" s="125"/>
      <c r="O13" s="126"/>
    </row>
    <row r="14" spans="1:15" ht="17.25" customHeight="1">
      <c r="A14" s="211" t="s">
        <v>2</v>
      </c>
      <c r="B14" s="213">
        <f aca="true" t="shared" si="0" ref="B14:O14">SUM(B10:B13)</f>
        <v>1853997</v>
      </c>
      <c r="C14" s="213">
        <f t="shared" si="0"/>
        <v>7706780</v>
      </c>
      <c r="D14" s="213">
        <f t="shared" si="0"/>
        <v>397353</v>
      </c>
      <c r="E14" s="213">
        <f t="shared" si="0"/>
        <v>17201</v>
      </c>
      <c r="F14" s="213">
        <f t="shared" si="0"/>
        <v>10300</v>
      </c>
      <c r="G14" s="213">
        <f t="shared" si="0"/>
        <v>81230</v>
      </c>
      <c r="H14" s="220">
        <f t="shared" si="0"/>
        <v>17482</v>
      </c>
      <c r="I14" s="213">
        <f t="shared" si="0"/>
        <v>1875788</v>
      </c>
      <c r="J14" s="213">
        <f t="shared" si="0"/>
        <v>7746774</v>
      </c>
      <c r="K14" s="213">
        <f t="shared" si="0"/>
        <v>398148</v>
      </c>
      <c r="L14" s="213">
        <f t="shared" si="0"/>
        <v>17235</v>
      </c>
      <c r="M14" s="213">
        <f t="shared" si="0"/>
        <v>10320</v>
      </c>
      <c r="N14" s="213">
        <f t="shared" si="0"/>
        <v>81392</v>
      </c>
      <c r="O14" s="220">
        <f t="shared" si="0"/>
        <v>17611</v>
      </c>
    </row>
    <row r="15" spans="1:15" ht="18.75" customHeight="1" thickBot="1">
      <c r="A15" s="212"/>
      <c r="B15" s="214"/>
      <c r="C15" s="214"/>
      <c r="D15" s="214"/>
      <c r="E15" s="214"/>
      <c r="F15" s="214"/>
      <c r="G15" s="214"/>
      <c r="H15" s="221"/>
      <c r="I15" s="214"/>
      <c r="J15" s="214"/>
      <c r="K15" s="214"/>
      <c r="L15" s="214"/>
      <c r="M15" s="214"/>
      <c r="N15" s="214"/>
      <c r="O15" s="221"/>
    </row>
    <row r="16" spans="1:15" ht="30" customHeight="1" thickBot="1">
      <c r="A16" s="217" t="s">
        <v>137</v>
      </c>
      <c r="B16" s="218"/>
      <c r="C16" s="219"/>
      <c r="D16" s="215">
        <f>SUM(B14:H15)</f>
        <v>10084343</v>
      </c>
      <c r="E16" s="215"/>
      <c r="F16" s="215"/>
      <c r="G16" s="215"/>
      <c r="H16" s="216"/>
      <c r="I16" s="222">
        <f>SUM(I14:O15)</f>
        <v>10147268</v>
      </c>
      <c r="J16" s="215"/>
      <c r="K16" s="215"/>
      <c r="L16" s="215"/>
      <c r="M16" s="215"/>
      <c r="N16" s="215"/>
      <c r="O16" s="216"/>
    </row>
    <row r="17" s="100" customFormat="1" ht="15.75"/>
    <row r="18" spans="1:12" ht="15.75">
      <c r="A18" s="102"/>
      <c r="B18" s="100"/>
      <c r="C18" s="100"/>
      <c r="D18" s="100"/>
      <c r="E18" s="100"/>
      <c r="F18" s="103"/>
      <c r="L18" s="104"/>
    </row>
    <row r="19" spans="1:12" ht="15.75">
      <c r="A19" s="105"/>
      <c r="B19" s="100"/>
      <c r="C19" s="100"/>
      <c r="D19" s="100"/>
      <c r="E19" s="100"/>
      <c r="F19" s="103"/>
      <c r="L19" s="104"/>
    </row>
    <row r="20" spans="1:12" ht="15.75">
      <c r="A20" s="105"/>
      <c r="B20" s="100"/>
      <c r="C20" s="100"/>
      <c r="D20" s="100"/>
      <c r="E20" s="100"/>
      <c r="F20" s="100"/>
      <c r="L20" s="104"/>
    </row>
    <row r="21" spans="1:9" s="100" customFormat="1" ht="15.75">
      <c r="A21" s="105"/>
      <c r="B21" s="105"/>
      <c r="E21" s="103"/>
      <c r="I21" s="105"/>
    </row>
    <row r="22" spans="1:15" s="100" customFormat="1" ht="15.75">
      <c r="A22" s="127"/>
      <c r="B22" s="127"/>
      <c r="C22" s="128"/>
      <c r="D22" s="128"/>
      <c r="E22" s="106"/>
      <c r="F22" s="128"/>
      <c r="G22" s="128"/>
      <c r="H22" s="128"/>
      <c r="I22" s="128"/>
      <c r="J22" s="128"/>
      <c r="K22" s="128"/>
      <c r="L22" s="106"/>
      <c r="M22" s="128"/>
      <c r="N22" s="128"/>
      <c r="O22" s="128"/>
    </row>
    <row r="23" spans="1:12" s="100" customFormat="1" ht="15.75">
      <c r="A23" s="105"/>
      <c r="B23" s="105"/>
      <c r="E23" s="103"/>
      <c r="I23" s="105"/>
      <c r="J23" s="103"/>
      <c r="L23" s="103"/>
    </row>
    <row r="24" spans="5:10" s="100" customFormat="1" ht="15.75">
      <c r="E24" s="103"/>
      <c r="F24" s="103"/>
      <c r="G24" s="103"/>
      <c r="H24" s="103"/>
      <c r="I24" s="103"/>
      <c r="J24" s="103"/>
    </row>
    <row r="25" s="100" customFormat="1" ht="15.75"/>
    <row r="26" s="100" customFormat="1" ht="15.75"/>
    <row r="27" s="100" customFormat="1" ht="15.75"/>
    <row r="28" s="100" customFormat="1" ht="15.75"/>
    <row r="29" s="100" customFormat="1" ht="15.75"/>
    <row r="30" s="100" customFormat="1" ht="15.75"/>
    <row r="31" s="100" customFormat="1" ht="15.75"/>
    <row r="32" s="100" customFormat="1" ht="15.75"/>
    <row r="33" s="100" customFormat="1" ht="15.75"/>
    <row r="34" s="100" customFormat="1" ht="15.75"/>
    <row r="35" s="100" customFormat="1" ht="15.75"/>
    <row r="36" s="100" customFormat="1" ht="15.75"/>
    <row r="37" s="100" customFormat="1" ht="15.75"/>
    <row r="38" s="100" customFormat="1" ht="15.75"/>
    <row r="39" s="100" customFormat="1" ht="15.75"/>
    <row r="40" s="100" customFormat="1" ht="15.75"/>
    <row r="41" s="100" customFormat="1" ht="15.75"/>
    <row r="42" s="100" customFormat="1" ht="15.75"/>
    <row r="43" s="100" customFormat="1" ht="15.75"/>
    <row r="44" s="100" customFormat="1" ht="15.75"/>
    <row r="45" s="100" customFormat="1" ht="15.75"/>
    <row r="46" s="100" customFormat="1" ht="15.75"/>
    <row r="47" s="100" customFormat="1" ht="15.75"/>
    <row r="48" s="100" customFormat="1" ht="15.75"/>
    <row r="49" s="100" customFormat="1" ht="15.75"/>
    <row r="50" s="100" customFormat="1" ht="15.75"/>
    <row r="51" s="100" customFormat="1" ht="15.75"/>
    <row r="52" s="100" customFormat="1" ht="15.75"/>
    <row r="53" s="100" customFormat="1" ht="15.75"/>
    <row r="54" s="100" customFormat="1" ht="15.75"/>
    <row r="55" s="100" customFormat="1" ht="15.75"/>
    <row r="56" s="100" customFormat="1" ht="15.75"/>
    <row r="57" s="100" customFormat="1" ht="15.75"/>
    <row r="58" s="100" customFormat="1" ht="15.75"/>
    <row r="59" s="100" customFormat="1" ht="15.75"/>
    <row r="60" s="100" customFormat="1" ht="15.75"/>
    <row r="61" s="100" customFormat="1" ht="15.75"/>
    <row r="62" s="100" customFormat="1" ht="15.75"/>
    <row r="63" s="100" customFormat="1" ht="15.75"/>
    <row r="64" s="100" customFormat="1" ht="15.75"/>
    <row r="65" s="100" customFormat="1" ht="15.75"/>
    <row r="66" s="100" customFormat="1" ht="15.75"/>
    <row r="67" s="100" customFormat="1" ht="15.75"/>
  </sheetData>
  <sheetProtection/>
  <mergeCells count="37">
    <mergeCell ref="B8:B9"/>
    <mergeCell ref="I8:I9"/>
    <mergeCell ref="N14:N15"/>
    <mergeCell ref="O14:O15"/>
    <mergeCell ref="J14:J15"/>
    <mergeCell ref="K14:K15"/>
    <mergeCell ref="L14:L15"/>
    <mergeCell ref="M14:M15"/>
    <mergeCell ref="G8:G9"/>
    <mergeCell ref="I14:I15"/>
    <mergeCell ref="I7:O7"/>
    <mergeCell ref="J8:J9"/>
    <mergeCell ref="K8:K9"/>
    <mergeCell ref="L8:L9"/>
    <mergeCell ref="M8:M9"/>
    <mergeCell ref="N8:N9"/>
    <mergeCell ref="O8:O9"/>
    <mergeCell ref="I16:O16"/>
    <mergeCell ref="A3:K3"/>
    <mergeCell ref="C8:C9"/>
    <mergeCell ref="D8:D9"/>
    <mergeCell ref="E8:E9"/>
    <mergeCell ref="H8:H9"/>
    <mergeCell ref="A4:H4"/>
    <mergeCell ref="B7:H7"/>
    <mergeCell ref="F8:F9"/>
    <mergeCell ref="A7:A8"/>
    <mergeCell ref="A14:A15"/>
    <mergeCell ref="C14:C15"/>
    <mergeCell ref="D14:D15"/>
    <mergeCell ref="D16:H16"/>
    <mergeCell ref="A16:C16"/>
    <mergeCell ref="B14:B15"/>
    <mergeCell ref="E14:E15"/>
    <mergeCell ref="F14:F15"/>
    <mergeCell ref="G14:G15"/>
    <mergeCell ref="H14:H15"/>
  </mergeCells>
  <printOptions/>
  <pageMargins left="0.3937007874015748" right="0.2362204724409449" top="0.35433070866141736" bottom="0.6692913385826772" header="0.6692913385826772" footer="0.275590551181102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Jasmina</cp:lastModifiedBy>
  <cp:lastPrinted>2019-11-18T11:54:44Z</cp:lastPrinted>
  <dcterms:created xsi:type="dcterms:W3CDTF">1996-10-14T23:33:28Z</dcterms:created>
  <dcterms:modified xsi:type="dcterms:W3CDTF">2021-01-20T11:06:29Z</dcterms:modified>
  <cp:category/>
  <cp:version/>
  <cp:contentType/>
  <cp:contentStatus/>
</cp:coreProperties>
</file>