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30610C57-3EAA-4D46-A6A6-14A3B6A8BE2C}" xr6:coauthVersionLast="37" xr6:coauthVersionMax="37" xr10:uidLastSave="{00000000-0000-0000-0000-000000000000}"/>
  <bookViews>
    <workbookView xWindow="0" yWindow="0" windowWidth="28770" windowHeight="12195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POSEBNI DIO" sheetId="7" r:id="rId4"/>
    <sheet name="KONTROLNA TABLICA" sheetId="9" r:id="rId5"/>
  </sheets>
  <definedNames>
    <definedName name="_xlnm.Print_Titles" localSheetId="4">'KONTROLNA TABLICA'!$5:$6</definedName>
  </definedNames>
  <calcPr calcId="1790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7" i="7" l="1"/>
  <c r="E271" i="7"/>
  <c r="G271" i="7" s="1"/>
  <c r="E269" i="7"/>
  <c r="E254" i="7"/>
  <c r="E248" i="7"/>
  <c r="E249" i="7"/>
  <c r="E251" i="7"/>
  <c r="G251" i="7" s="1"/>
  <c r="E236" i="7"/>
  <c r="E231" i="7"/>
  <c r="E218" i="7"/>
  <c r="E216" i="7"/>
  <c r="E214" i="7"/>
  <c r="E213" i="7" s="1"/>
  <c r="G213" i="7" s="1"/>
  <c r="E189" i="7"/>
  <c r="E171" i="7"/>
  <c r="E162" i="7"/>
  <c r="E157" i="7"/>
  <c r="E154" i="7"/>
  <c r="E151" i="7"/>
  <c r="G151" i="7" s="1"/>
  <c r="E149" i="7"/>
  <c r="G149" i="7" s="1"/>
  <c r="E120" i="7"/>
  <c r="E137" i="7"/>
  <c r="E130" i="7"/>
  <c r="G133" i="7"/>
  <c r="E123" i="7"/>
  <c r="G123" i="7" s="1"/>
  <c r="E121" i="7"/>
  <c r="E86" i="7"/>
  <c r="G86" i="7" s="1"/>
  <c r="E83" i="7"/>
  <c r="G83" i="7" s="1"/>
  <c r="E81" i="7"/>
  <c r="G81" i="7" s="1"/>
  <c r="E79" i="7"/>
  <c r="E61" i="7"/>
  <c r="G61" i="7" s="1"/>
  <c r="E65" i="7"/>
  <c r="E62" i="7"/>
  <c r="G291" i="7"/>
  <c r="G290" i="7"/>
  <c r="G289" i="7"/>
  <c r="G288" i="7"/>
  <c r="G287" i="7"/>
  <c r="G286" i="7"/>
  <c r="G285" i="7"/>
  <c r="G284" i="7"/>
  <c r="G283" i="7"/>
  <c r="G282" i="7"/>
  <c r="G281" i="7"/>
  <c r="G280" i="7"/>
  <c r="G279" i="7"/>
  <c r="G278" i="7"/>
  <c r="G277" i="7"/>
  <c r="G276" i="7"/>
  <c r="G275" i="7"/>
  <c r="G274" i="7"/>
  <c r="G273" i="7"/>
  <c r="G272" i="7"/>
  <c r="G270" i="7"/>
  <c r="G269" i="7"/>
  <c r="G268" i="7"/>
  <c r="G265" i="7"/>
  <c r="G264" i="7"/>
  <c r="G263" i="7"/>
  <c r="G262" i="7"/>
  <c r="G261" i="7"/>
  <c r="G260" i="7"/>
  <c r="G259" i="7"/>
  <c r="G258" i="7"/>
  <c r="G257" i="7"/>
  <c r="G256" i="7"/>
  <c r="G255" i="7"/>
  <c r="G254" i="7"/>
  <c r="G253" i="7"/>
  <c r="G252" i="7"/>
  <c r="G250" i="7"/>
  <c r="G249" i="7"/>
  <c r="G244" i="7"/>
  <c r="G243" i="7"/>
  <c r="G242" i="7"/>
  <c r="G241" i="7"/>
  <c r="G240" i="7"/>
  <c r="G239" i="7"/>
  <c r="G238" i="7"/>
  <c r="G237" i="7"/>
  <c r="G236" i="7"/>
  <c r="G235" i="7"/>
  <c r="G234" i="7"/>
  <c r="G233" i="7"/>
  <c r="G232" i="7"/>
  <c r="G231" i="7"/>
  <c r="G230" i="7"/>
  <c r="G229" i="7"/>
  <c r="G228" i="7"/>
  <c r="G227" i="7"/>
  <c r="G226" i="7"/>
  <c r="G225" i="7"/>
  <c r="G224" i="7"/>
  <c r="G223" i="7"/>
  <c r="G222" i="7"/>
  <c r="G221" i="7"/>
  <c r="G220" i="7"/>
  <c r="G219" i="7"/>
  <c r="G217" i="7"/>
  <c r="G216" i="7"/>
  <c r="G215" i="7"/>
  <c r="G209" i="7"/>
  <c r="G208" i="7"/>
  <c r="G207" i="7"/>
  <c r="G206" i="7"/>
  <c r="G205" i="7"/>
  <c r="G203" i="7"/>
  <c r="G202" i="7"/>
  <c r="G201" i="7"/>
  <c r="G200" i="7"/>
  <c r="G199" i="7"/>
  <c r="G198" i="7"/>
  <c r="G197" i="7"/>
  <c r="G196" i="7"/>
  <c r="G195" i="7"/>
  <c r="G194" i="7"/>
  <c r="G193" i="7"/>
  <c r="G192" i="7"/>
  <c r="G190" i="7"/>
  <c r="G189" i="7"/>
  <c r="G187" i="7"/>
  <c r="G186" i="7"/>
  <c r="G185" i="7"/>
  <c r="G184" i="7"/>
  <c r="G183" i="7"/>
  <c r="G181" i="7"/>
  <c r="G180" i="7"/>
  <c r="G179" i="7"/>
  <c r="G178" i="7"/>
  <c r="G177" i="7"/>
  <c r="G176" i="7"/>
  <c r="G175" i="7"/>
  <c r="G174" i="7"/>
  <c r="G173" i="7"/>
  <c r="G172" i="7"/>
  <c r="G171" i="7"/>
  <c r="G170" i="7"/>
  <c r="G169" i="7"/>
  <c r="G168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0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2" i="7"/>
  <c r="G131" i="7"/>
  <c r="G129" i="7"/>
  <c r="G128" i="7"/>
  <c r="G127" i="7"/>
  <c r="G126" i="7"/>
  <c r="G125" i="7"/>
  <c r="G124" i="7"/>
  <c r="G122" i="7"/>
  <c r="G121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7" i="7"/>
  <c r="G94" i="7"/>
  <c r="G93" i="7"/>
  <c r="G92" i="7"/>
  <c r="G91" i="7"/>
  <c r="G90" i="7"/>
  <c r="G89" i="7"/>
  <c r="G88" i="7"/>
  <c r="G87" i="7"/>
  <c r="G85" i="7"/>
  <c r="G84" i="7"/>
  <c r="G82" i="7"/>
  <c r="G80" i="7"/>
  <c r="G79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58" i="7"/>
  <c r="G57" i="7"/>
  <c r="G51" i="7"/>
  <c r="G50" i="7"/>
  <c r="G49" i="7"/>
  <c r="G48" i="7"/>
  <c r="G45" i="7"/>
  <c r="G41" i="7"/>
  <c r="G40" i="7"/>
  <c r="G39" i="7"/>
  <c r="G38" i="7"/>
  <c r="G37" i="7"/>
  <c r="G36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E39" i="7"/>
  <c r="E30" i="7"/>
  <c r="E21" i="7"/>
  <c r="E16" i="7"/>
  <c r="E12" i="7"/>
  <c r="H69" i="3"/>
  <c r="F241" i="3"/>
  <c r="F242" i="3"/>
  <c r="H244" i="3"/>
  <c r="G242" i="3"/>
  <c r="F219" i="3"/>
  <c r="H223" i="3"/>
  <c r="F233" i="3"/>
  <c r="F234" i="3"/>
  <c r="G219" i="3"/>
  <c r="G226" i="3"/>
  <c r="G225" i="3" s="1"/>
  <c r="H225" i="3" s="1"/>
  <c r="H232" i="3"/>
  <c r="H231" i="3"/>
  <c r="F225" i="3"/>
  <c r="F231" i="3"/>
  <c r="F226" i="3"/>
  <c r="H226" i="3"/>
  <c r="H230" i="3"/>
  <c r="H229" i="3"/>
  <c r="H228" i="3"/>
  <c r="H224" i="3"/>
  <c r="F245" i="3"/>
  <c r="H245" i="3" s="1"/>
  <c r="F246" i="3"/>
  <c r="H246" i="3" s="1"/>
  <c r="F206" i="3"/>
  <c r="F212" i="3"/>
  <c r="H212" i="3" s="1"/>
  <c r="H251" i="3"/>
  <c r="H250" i="3"/>
  <c r="H247" i="3"/>
  <c r="H243" i="3"/>
  <c r="H240" i="3"/>
  <c r="H239" i="3"/>
  <c r="H238" i="3"/>
  <c r="H237" i="3"/>
  <c r="H235" i="3"/>
  <c r="H227" i="3"/>
  <c r="H215" i="3"/>
  <c r="H214" i="3"/>
  <c r="H213" i="3"/>
  <c r="F198" i="3"/>
  <c r="H204" i="3"/>
  <c r="H203" i="3"/>
  <c r="H202" i="3"/>
  <c r="H201" i="3"/>
  <c r="H200" i="3"/>
  <c r="F199" i="3"/>
  <c r="F200" i="3"/>
  <c r="H196" i="3"/>
  <c r="H195" i="3"/>
  <c r="F195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F178" i="3"/>
  <c r="F187" i="3"/>
  <c r="F184" i="3"/>
  <c r="F181" i="3"/>
  <c r="H178" i="3"/>
  <c r="F171" i="3"/>
  <c r="H171" i="3" s="1"/>
  <c r="F162" i="3"/>
  <c r="H162" i="3" s="1"/>
  <c r="F155" i="3"/>
  <c r="H155" i="3" s="1"/>
  <c r="H176" i="3"/>
  <c r="H173" i="3"/>
  <c r="H172" i="3"/>
  <c r="H169" i="3"/>
  <c r="H168" i="3"/>
  <c r="H167" i="3"/>
  <c r="H166" i="3"/>
  <c r="H165" i="3"/>
  <c r="H164" i="3"/>
  <c r="H163" i="3"/>
  <c r="H161" i="3"/>
  <c r="H160" i="3"/>
  <c r="H159" i="3"/>
  <c r="H158" i="3"/>
  <c r="H157" i="3"/>
  <c r="H156" i="3"/>
  <c r="H154" i="3"/>
  <c r="H153" i="3"/>
  <c r="H152" i="3"/>
  <c r="H151" i="3"/>
  <c r="H150" i="3"/>
  <c r="H149" i="3"/>
  <c r="H147" i="3"/>
  <c r="H146" i="3"/>
  <c r="F148" i="3"/>
  <c r="H148" i="3" s="1"/>
  <c r="F146" i="3"/>
  <c r="F132" i="3"/>
  <c r="F139" i="3"/>
  <c r="H139" i="3" s="1"/>
  <c r="F141" i="3"/>
  <c r="H144" i="3"/>
  <c r="F137" i="3"/>
  <c r="F134" i="3"/>
  <c r="H134" i="3" s="1"/>
  <c r="H143" i="3"/>
  <c r="H142" i="3"/>
  <c r="H141" i="3"/>
  <c r="H140" i="3"/>
  <c r="H138" i="3"/>
  <c r="H137" i="3"/>
  <c r="H136" i="3"/>
  <c r="H135" i="3"/>
  <c r="H133" i="3"/>
  <c r="H132" i="3"/>
  <c r="H129" i="3"/>
  <c r="H128" i="3"/>
  <c r="H127" i="3"/>
  <c r="H126" i="3"/>
  <c r="H125" i="3"/>
  <c r="F125" i="3"/>
  <c r="F116" i="3"/>
  <c r="H116" i="3" s="1"/>
  <c r="H124" i="3"/>
  <c r="H123" i="3"/>
  <c r="F110" i="3"/>
  <c r="H110" i="3" s="1"/>
  <c r="F105" i="3"/>
  <c r="H122" i="3"/>
  <c r="H121" i="3"/>
  <c r="H120" i="3"/>
  <c r="H119" i="3"/>
  <c r="H118" i="3"/>
  <c r="H117" i="3"/>
  <c r="H115" i="3"/>
  <c r="H114" i="3"/>
  <c r="H113" i="3"/>
  <c r="H112" i="3"/>
  <c r="H111" i="3"/>
  <c r="H109" i="3"/>
  <c r="H108" i="3"/>
  <c r="H107" i="3"/>
  <c r="H106" i="3"/>
  <c r="H105" i="3"/>
  <c r="H101" i="3"/>
  <c r="H100" i="3"/>
  <c r="H99" i="3"/>
  <c r="H98" i="3"/>
  <c r="H97" i="3"/>
  <c r="H96" i="3"/>
  <c r="H94" i="3"/>
  <c r="H93" i="3"/>
  <c r="H92" i="3"/>
  <c r="H91" i="3"/>
  <c r="F70" i="3"/>
  <c r="F95" i="3"/>
  <c r="F96" i="3"/>
  <c r="F98" i="3"/>
  <c r="F100" i="3"/>
  <c r="F91" i="3"/>
  <c r="F90" i="3" s="1"/>
  <c r="F93" i="3"/>
  <c r="F81" i="3"/>
  <c r="F85" i="3"/>
  <c r="F82" i="3"/>
  <c r="H89" i="3"/>
  <c r="H88" i="3"/>
  <c r="H87" i="3"/>
  <c r="H86" i="3"/>
  <c r="H85" i="3"/>
  <c r="H84" i="3"/>
  <c r="H83" i="3"/>
  <c r="H82" i="3"/>
  <c r="H80" i="3"/>
  <c r="H79" i="3"/>
  <c r="F79" i="3"/>
  <c r="F71" i="3"/>
  <c r="F76" i="3"/>
  <c r="F74" i="3"/>
  <c r="F72" i="3"/>
  <c r="H77" i="3"/>
  <c r="H75" i="3"/>
  <c r="H74" i="3"/>
  <c r="H73" i="3"/>
  <c r="H72" i="3"/>
  <c r="F34" i="3"/>
  <c r="F39" i="3"/>
  <c r="F44" i="3"/>
  <c r="F45" i="3"/>
  <c r="H45" i="3"/>
  <c r="H46" i="3"/>
  <c r="H47" i="3"/>
  <c r="H41" i="3"/>
  <c r="H40" i="3"/>
  <c r="F40" i="3"/>
  <c r="F36" i="3"/>
  <c r="H38" i="3"/>
  <c r="H37" i="3"/>
  <c r="H36" i="3"/>
  <c r="F32" i="3"/>
  <c r="H33" i="3"/>
  <c r="H29" i="3"/>
  <c r="H28" i="3"/>
  <c r="F28" i="3"/>
  <c r="F23" i="3"/>
  <c r="H25" i="3"/>
  <c r="H21" i="3"/>
  <c r="H22" i="3"/>
  <c r="H23" i="3"/>
  <c r="H24" i="3"/>
  <c r="H14" i="3"/>
  <c r="F14" i="3"/>
  <c r="F13" i="3" s="1"/>
  <c r="H15" i="3"/>
  <c r="H19" i="3"/>
  <c r="H18" i="3"/>
  <c r="F17" i="3"/>
  <c r="H17" i="3" s="1"/>
  <c r="G248" i="7" l="1"/>
  <c r="G214" i="7"/>
  <c r="E78" i="7"/>
  <c r="G78" i="7" s="1"/>
  <c r="F177" i="3"/>
  <c r="H177" i="3" s="1"/>
  <c r="F145" i="3"/>
  <c r="F130" i="3"/>
  <c r="F104" i="3"/>
  <c r="G56" i="3"/>
  <c r="G8" i="3"/>
  <c r="D17" i="9"/>
  <c r="G130" i="3"/>
  <c r="G134" i="3"/>
  <c r="G171" i="3" l="1"/>
  <c r="G162" i="3"/>
  <c r="G155" i="3"/>
  <c r="G78" i="3"/>
  <c r="G79" i="3"/>
  <c r="G82" i="3"/>
  <c r="F56" i="3"/>
  <c r="F20" i="3"/>
  <c r="F12" i="3" s="1"/>
  <c r="G45" i="3" l="1"/>
  <c r="G20" i="3" l="1"/>
  <c r="G36" i="3"/>
  <c r="G23" i="3"/>
  <c r="G21" i="3"/>
  <c r="G17" i="3"/>
  <c r="F77" i="7" l="1"/>
  <c r="F61" i="7"/>
  <c r="F62" i="7"/>
  <c r="F86" i="7"/>
  <c r="E240" i="7"/>
  <c r="E243" i="7"/>
  <c r="E77" i="7"/>
  <c r="G77" i="7" s="1"/>
  <c r="F92" i="7" l="1"/>
  <c r="F93" i="7"/>
  <c r="F89" i="7"/>
  <c r="F241" i="7"/>
  <c r="F137" i="7"/>
  <c r="F130" i="7"/>
  <c r="G130" i="7" s="1"/>
  <c r="F154" i="7"/>
  <c r="F151" i="7"/>
  <c r="G110" i="3" l="1"/>
  <c r="G116" i="3"/>
  <c r="G125" i="3"/>
  <c r="G93" i="3"/>
  <c r="F274" i="7"/>
  <c r="F273" i="7" s="1"/>
  <c r="F271" i="7"/>
  <c r="F259" i="7"/>
  <c r="F175" i="7"/>
  <c r="F202" i="7"/>
  <c r="F200" i="7" s="1"/>
  <c r="F199" i="7" s="1"/>
  <c r="F197" i="7"/>
  <c r="F189" i="7"/>
  <c r="F183" i="7"/>
  <c r="F180" i="7"/>
  <c r="E180" i="7"/>
  <c r="F178" i="7"/>
  <c r="E178" i="7"/>
  <c r="F176" i="7"/>
  <c r="F186" i="7"/>
  <c r="F171" i="7"/>
  <c r="F170" i="7" s="1"/>
  <c r="F162" i="7"/>
  <c r="F161" i="7" s="1"/>
  <c r="F157" i="7"/>
  <c r="F149" i="7"/>
  <c r="F144" i="7"/>
  <c r="F123" i="7"/>
  <c r="F121" i="7"/>
  <c r="F87" i="7"/>
  <c r="F83" i="7"/>
  <c r="F81" i="7"/>
  <c r="F79" i="7"/>
  <c r="F65" i="7"/>
  <c r="F73" i="7"/>
  <c r="F72" i="7" s="1"/>
  <c r="F70" i="7"/>
  <c r="F69" i="7" s="1"/>
  <c r="F182" i="7" l="1"/>
  <c r="F196" i="7"/>
  <c r="F188" i="7"/>
  <c r="F148" i="7"/>
  <c r="F147" i="7" s="1"/>
  <c r="F146" i="7" s="1"/>
  <c r="F120" i="7"/>
  <c r="F76" i="7"/>
  <c r="F78" i="7"/>
  <c r="F68" i="7"/>
  <c r="F67" i="7" s="1"/>
  <c r="F30" i="7"/>
  <c r="F21" i="7"/>
  <c r="F16" i="7"/>
  <c r="F12" i="7"/>
  <c r="F39" i="7"/>
  <c r="F38" i="7" s="1"/>
  <c r="F50" i="7"/>
  <c r="F49" i="7" s="1"/>
  <c r="F221" i="7"/>
  <c r="F220" i="7" s="1"/>
  <c r="F218" i="7"/>
  <c r="F216" i="7"/>
  <c r="F214" i="7"/>
  <c r="F290" i="7"/>
  <c r="F289" i="7" s="1"/>
  <c r="F287" i="7"/>
  <c r="F285" i="7"/>
  <c r="F243" i="7"/>
  <c r="F240" i="7" s="1"/>
  <c r="F236" i="7"/>
  <c r="F235" i="7" s="1"/>
  <c r="F231" i="7"/>
  <c r="F230" i="7" s="1"/>
  <c r="F269" i="7"/>
  <c r="F268" i="7" s="1"/>
  <c r="F267" i="7" s="1"/>
  <c r="F266" i="7" s="1"/>
  <c r="F264" i="7"/>
  <c r="F263" i="7" s="1"/>
  <c r="F261" i="7"/>
  <c r="F254" i="7"/>
  <c r="F253" i="7" s="1"/>
  <c r="F249" i="7"/>
  <c r="F251" i="7"/>
  <c r="F119" i="7" l="1"/>
  <c r="G120" i="7"/>
  <c r="F248" i="7"/>
  <c r="F247" i="7" s="1"/>
  <c r="F246" i="7" s="1"/>
  <c r="F258" i="7"/>
  <c r="F257" i="7" s="1"/>
  <c r="F256" i="7" s="1"/>
  <c r="F229" i="7"/>
  <c r="F228" i="7" s="1"/>
  <c r="F75" i="7"/>
  <c r="F284" i="7"/>
  <c r="F11" i="7"/>
  <c r="F213" i="7"/>
  <c r="D32" i="9"/>
  <c r="C32" i="9"/>
  <c r="D20" i="9"/>
  <c r="C20" i="9"/>
  <c r="D15" i="9"/>
  <c r="C15" i="9"/>
  <c r="D26" i="9"/>
  <c r="C26" i="9"/>
  <c r="D38" i="9"/>
  <c r="C38" i="9"/>
  <c r="F118" i="7" l="1"/>
  <c r="F212" i="7"/>
  <c r="F211" i="7" s="1"/>
  <c r="F283" i="7"/>
  <c r="F281" i="7" s="1"/>
  <c r="F245" i="7"/>
  <c r="F10" i="7"/>
  <c r="E37" i="9"/>
  <c r="E36" i="9"/>
  <c r="D35" i="9"/>
  <c r="C35" i="9"/>
  <c r="E30" i="9"/>
  <c r="D29" i="9"/>
  <c r="E27" i="9"/>
  <c r="E25" i="9"/>
  <c r="E24" i="9"/>
  <c r="D23" i="9"/>
  <c r="C23" i="9"/>
  <c r="E21" i="9"/>
  <c r="E19" i="9"/>
  <c r="C17" i="9"/>
  <c r="E14" i="9"/>
  <c r="E13" i="9"/>
  <c r="D12" i="9"/>
  <c r="C12" i="9"/>
  <c r="G11" i="9"/>
  <c r="F11" i="9"/>
  <c r="F282" i="7" l="1"/>
  <c r="E23" i="9"/>
  <c r="E35" i="9"/>
  <c r="E17" i="9"/>
  <c r="E47" i="9"/>
  <c r="E12" i="9"/>
  <c r="D51" i="9"/>
  <c r="E48" i="9"/>
  <c r="E49" i="9"/>
  <c r="C29" i="9"/>
  <c r="E29" i="9" s="1"/>
  <c r="E18" i="9"/>
  <c r="E31" i="9"/>
  <c r="C51" i="9" l="1"/>
  <c r="E12" i="5"/>
  <c r="E13" i="5"/>
  <c r="H221" i="3"/>
  <c r="H220" i="3"/>
  <c r="H217" i="3"/>
  <c r="H205" i="3"/>
  <c r="G234" i="3"/>
  <c r="G238" i="3"/>
  <c r="G246" i="3"/>
  <c r="G245" i="3" s="1"/>
  <c r="G250" i="3"/>
  <c r="G248" i="3" s="1"/>
  <c r="G216" i="3"/>
  <c r="G212" i="3"/>
  <c r="G206" i="3" s="1"/>
  <c r="G200" i="3"/>
  <c r="G199" i="3" s="1"/>
  <c r="G195" i="3"/>
  <c r="G194" i="3" s="1"/>
  <c r="H194" i="3" s="1"/>
  <c r="G187" i="3"/>
  <c r="G184" i="3"/>
  <c r="G181" i="3"/>
  <c r="G178" i="3"/>
  <c r="G168" i="3"/>
  <c r="G148" i="3"/>
  <c r="G146" i="3"/>
  <c r="G141" i="3"/>
  <c r="G139" i="3"/>
  <c r="G137" i="3"/>
  <c r="G132" i="3"/>
  <c r="G100" i="3"/>
  <c r="G98" i="3"/>
  <c r="G96" i="3"/>
  <c r="G91" i="3"/>
  <c r="G88" i="3"/>
  <c r="G85" i="3"/>
  <c r="G76" i="3"/>
  <c r="G74" i="3"/>
  <c r="G72" i="3"/>
  <c r="G71" i="3" s="1"/>
  <c r="G40" i="3"/>
  <c r="G34" i="3" s="1"/>
  <c r="G174" i="3"/>
  <c r="G170" i="3" s="1"/>
  <c r="G44" i="3"/>
  <c r="G43" i="3" s="1"/>
  <c r="G14" i="3"/>
  <c r="G105" i="3"/>
  <c r="G104" i="3" s="1"/>
  <c r="H58" i="3"/>
  <c r="H60" i="3"/>
  <c r="H61" i="3"/>
  <c r="G32" i="3"/>
  <c r="G31" i="3" s="1"/>
  <c r="G35" i="3"/>
  <c r="G28" i="3"/>
  <c r="G27" i="3" s="1"/>
  <c r="G39" i="3"/>
  <c r="G241" i="3" l="1"/>
  <c r="H241" i="3" s="1"/>
  <c r="H242" i="3"/>
  <c r="G233" i="3"/>
  <c r="H233" i="3" s="1"/>
  <c r="H234" i="3"/>
  <c r="G81" i="3"/>
  <c r="H81" i="3" s="1"/>
  <c r="G198" i="3"/>
  <c r="H222" i="3"/>
  <c r="G13" i="3"/>
  <c r="G12" i="3" s="1"/>
  <c r="G11" i="3" s="1"/>
  <c r="H211" i="3"/>
  <c r="G90" i="3"/>
  <c r="H104" i="3"/>
  <c r="H249" i="3"/>
  <c r="G95" i="3"/>
  <c r="G177" i="3"/>
  <c r="D11" i="5"/>
  <c r="G145" i="3"/>
  <c r="G30" i="3"/>
  <c r="F11" i="1"/>
  <c r="F8" i="1"/>
  <c r="F14" i="1" s="1"/>
  <c r="F30" i="1" s="1"/>
  <c r="H90" i="3" l="1"/>
  <c r="G70" i="3"/>
  <c r="G103" i="3"/>
  <c r="H20" i="3"/>
  <c r="H13" i="3"/>
  <c r="H39" i="3"/>
  <c r="H27" i="3"/>
  <c r="H35" i="3"/>
  <c r="H44" i="3"/>
  <c r="H71" i="3"/>
  <c r="H95" i="3"/>
  <c r="H207" i="3"/>
  <c r="H216" i="3"/>
  <c r="F216" i="3"/>
  <c r="H145" i="3"/>
  <c r="H130" i="3"/>
  <c r="H78" i="3"/>
  <c r="H199" i="3"/>
  <c r="E144" i="7"/>
  <c r="F167" i="7"/>
  <c r="G167" i="7" s="1"/>
  <c r="G55" i="7"/>
  <c r="G11" i="7"/>
  <c r="E229" i="7"/>
  <c r="E228" i="7" s="1"/>
  <c r="E188" i="7" l="1"/>
  <c r="G188" i="7" s="1"/>
  <c r="E183" i="7"/>
  <c r="E207" i="7"/>
  <c r="E175" i="7"/>
  <c r="E176" i="7"/>
  <c r="E196" i="7"/>
  <c r="E185" i="7"/>
  <c r="E192" i="7"/>
  <c r="E147" i="7"/>
  <c r="H56" i="3"/>
  <c r="H57" i="3"/>
  <c r="F30" i="3"/>
  <c r="H30" i="3" s="1"/>
  <c r="H31" i="3"/>
  <c r="H206" i="3"/>
  <c r="D10" i="5"/>
  <c r="C11" i="5"/>
  <c r="C10" i="5" l="1"/>
  <c r="E10" i="5" s="1"/>
  <c r="E11" i="5"/>
  <c r="F239" i="7"/>
  <c r="F238" i="7" s="1"/>
  <c r="F234" i="7"/>
  <c r="F233" i="7" s="1"/>
  <c r="F225" i="7"/>
  <c r="F224" i="7" s="1"/>
  <c r="F207" i="7"/>
  <c r="F206" i="7" s="1"/>
  <c r="F166" i="7"/>
  <c r="G166" i="7" s="1"/>
  <c r="F100" i="7"/>
  <c r="F99" i="7" s="1"/>
  <c r="F173" i="7"/>
  <c r="F169" i="7"/>
  <c r="F96" i="7"/>
  <c r="F60" i="7"/>
  <c r="F59" i="7" s="1"/>
  <c r="F57" i="7"/>
  <c r="F54" i="7"/>
  <c r="F48" i="7"/>
  <c r="F47" i="7" s="1"/>
  <c r="F44" i="7"/>
  <c r="F37" i="7"/>
  <c r="F36" i="7" s="1"/>
  <c r="F9" i="7"/>
  <c r="F278" i="7"/>
  <c r="F277" i="7" s="1"/>
  <c r="F53" i="7" l="1"/>
  <c r="G54" i="7"/>
  <c r="F43" i="7"/>
  <c r="G43" i="7" s="1"/>
  <c r="G44" i="7"/>
  <c r="F95" i="7"/>
  <c r="G95" i="7" s="1"/>
  <c r="G96" i="7"/>
  <c r="F276" i="7"/>
  <c r="F227" i="7"/>
  <c r="F98" i="7"/>
  <c r="F52" i="7"/>
  <c r="F35" i="7"/>
  <c r="F8" i="7"/>
  <c r="F223" i="7"/>
  <c r="F205" i="7"/>
  <c r="F46" i="7"/>
  <c r="F42" i="7"/>
  <c r="G42" i="7" s="1"/>
  <c r="H11" i="1"/>
  <c r="H8" i="1"/>
  <c r="G11" i="1"/>
  <c r="G8" i="1"/>
  <c r="E169" i="7"/>
  <c r="E166" i="7"/>
  <c r="E146" i="7"/>
  <c r="E142" i="7"/>
  <c r="E119" i="7"/>
  <c r="E100" i="7"/>
  <c r="E99" i="7" s="1"/>
  <c r="E95" i="7"/>
  <c r="E57" i="7"/>
  <c r="G56" i="7" s="1"/>
  <c r="E54" i="7"/>
  <c r="E53" i="7" s="1"/>
  <c r="G53" i="7" s="1"/>
  <c r="E200" i="7"/>
  <c r="E60" i="7"/>
  <c r="E10" i="7"/>
  <c r="G10" i="7" s="1"/>
  <c r="E37" i="7"/>
  <c r="E35" i="7" s="1"/>
  <c r="E44" i="7"/>
  <c r="E42" i="7" s="1"/>
  <c r="E48" i="7"/>
  <c r="E46" i="7" s="1"/>
  <c r="E205" i="7"/>
  <c r="E225" i="7"/>
  <c r="E224" i="7" s="1"/>
  <c r="E239" i="7"/>
  <c r="E238" i="7" s="1"/>
  <c r="E212" i="7"/>
  <c r="G212" i="7" s="1"/>
  <c r="E283" i="7"/>
  <c r="E282" i="7" s="1"/>
  <c r="E118" i="7" l="1"/>
  <c r="G118" i="7" s="1"/>
  <c r="G119" i="7"/>
  <c r="E59" i="7"/>
  <c r="G59" i="7" s="1"/>
  <c r="G60" i="7"/>
  <c r="E234" i="7"/>
  <c r="E233" i="7" s="1"/>
  <c r="E182" i="7"/>
  <c r="G182" i="7" s="1"/>
  <c r="E199" i="7"/>
  <c r="E98" i="7"/>
  <c r="G98" i="7" s="1"/>
  <c r="F7" i="7"/>
  <c r="H14" i="1"/>
  <c r="H30" i="1" s="1"/>
  <c r="G14" i="1"/>
  <c r="G30" i="1" s="1"/>
  <c r="F210" i="7"/>
  <c r="F204" i="7" s="1"/>
  <c r="E47" i="7"/>
  <c r="G47" i="7" s="1"/>
  <c r="E76" i="7"/>
  <c r="E223" i="7"/>
  <c r="E210" i="7"/>
  <c r="G210" i="7" s="1"/>
  <c r="E211" i="7"/>
  <c r="G211" i="7" s="1"/>
  <c r="E8" i="7"/>
  <c r="G8" i="7" s="1"/>
  <c r="E9" i="7"/>
  <c r="G9" i="7" s="1"/>
  <c r="E281" i="7"/>
  <c r="E206" i="7"/>
  <c r="E36" i="7"/>
  <c r="E43" i="7"/>
  <c r="E257" i="7"/>
  <c r="E256" i="7" s="1"/>
  <c r="E266" i="7" l="1"/>
  <c r="G266" i="7" s="1"/>
  <c r="G267" i="7"/>
  <c r="E75" i="7"/>
  <c r="G75" i="7" s="1"/>
  <c r="G76" i="7"/>
  <c r="E227" i="7"/>
  <c r="F4" i="7"/>
  <c r="H34" i="3"/>
  <c r="H12" i="3"/>
  <c r="G48" i="3"/>
  <c r="G26" i="3"/>
  <c r="F48" i="3"/>
  <c r="F43" i="3"/>
  <c r="H43" i="3" s="1"/>
  <c r="F26" i="3"/>
  <c r="E52" i="7" l="1"/>
  <c r="E7" i="7" s="1"/>
  <c r="G7" i="7" s="1"/>
  <c r="H26" i="3"/>
  <c r="F11" i="3"/>
  <c r="H11" i="3" s="1"/>
  <c r="E246" i="7" l="1"/>
  <c r="G246" i="7" s="1"/>
  <c r="G247" i="7"/>
  <c r="F8" i="3"/>
  <c r="H219" i="3"/>
  <c r="F248" i="3"/>
  <c r="H248" i="3" s="1"/>
  <c r="H198" i="3"/>
  <c r="E245" i="7" l="1"/>
  <c r="G245" i="7" s="1"/>
  <c r="E277" i="7"/>
  <c r="G218" i="3"/>
  <c r="G69" i="3"/>
  <c r="F218" i="3"/>
  <c r="H218" i="3" l="1"/>
  <c r="H66" i="3" s="1"/>
  <c r="E276" i="7"/>
  <c r="E204" i="7" s="1"/>
  <c r="G66" i="3"/>
  <c r="H32" i="3"/>
  <c r="H76" i="3"/>
  <c r="E4" i="7" l="1"/>
  <c r="G204" i="7"/>
  <c r="G4" i="7" s="1"/>
  <c r="H70" i="3"/>
  <c r="H175" i="3"/>
  <c r="F174" i="3"/>
  <c r="F170" i="3" s="1"/>
  <c r="F103" i="3" l="1"/>
  <c r="H170" i="3"/>
  <c r="H174" i="3"/>
  <c r="F69" i="3" l="1"/>
  <c r="F66" i="3" s="1"/>
  <c r="H103" i="3"/>
  <c r="G218" i="7"/>
</calcChain>
</file>

<file path=xl/sharedStrings.xml><?xml version="1.0" encoding="utf-8"?>
<sst xmlns="http://schemas.openxmlformats.org/spreadsheetml/2006/main" count="708" uniqueCount="249">
  <si>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</si>
  <si>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</si>
  <si>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</si>
  <si>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</si>
  <si>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</si>
  <si>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</si>
  <si>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</si>
  <si>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</si>
  <si>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</si>
  <si>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</si>
  <si>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</si>
  <si>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</si>
  <si>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</si>
  <si>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</si>
  <si>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</si>
  <si>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</si>
  <si>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</si>
  <si>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</si>
  <si>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</si>
  <si>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</si>
  <si>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</si>
  <si>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</si>
  <si>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</si>
  <si>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</si>
  <si>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</si>
  <si>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II. POSEBNI DIO</t>
  </si>
  <si>
    <t>I. OPĆI DIO</t>
  </si>
  <si>
    <t>Šifra</t>
  </si>
  <si>
    <t xml:space="preserve">Naziv </t>
  </si>
  <si>
    <t>Materijalni rashodi</t>
  </si>
  <si>
    <t>A) SAŽETAK RAČUNA PRIHODA I RASHODA</t>
  </si>
  <si>
    <t>B) SAŽETAK RAČUNA FINANCIRANJA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</si>
  <si>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</si>
  <si>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</si>
  <si>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</si>
  <si>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</si>
  <si>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</si>
  <si>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</si>
  <si>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</si>
  <si>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</si>
  <si>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Prihodi od imovine</t>
  </si>
  <si>
    <t>Prihodi od upravnih i administrativnih pristojbi, pristojbi po posebnim propisima i naknada</t>
  </si>
  <si>
    <t>Kazne, upravne mjere i ostali prihodi</t>
  </si>
  <si>
    <t>Financijski rashodi</t>
  </si>
  <si>
    <t>Naknade građanima i kućanstvima na temelju osiguranja i druge naknade</t>
  </si>
  <si>
    <t>Rashodi za dodatna ulaganja na nefinancijskoj imovini</t>
  </si>
  <si>
    <t xml:space="preserve">Prihodi od prodaje proizvoda i robe te pruženih usluga, prihodi od donacija </t>
  </si>
  <si>
    <t>09 Obrazovanje</t>
  </si>
  <si>
    <t>0912 Osnovno obrazovanje</t>
  </si>
  <si>
    <t>096 Dodatne usluge u obrazovanju</t>
  </si>
  <si>
    <t>Prihodi za posebne namjene</t>
  </si>
  <si>
    <t>Pomoći</t>
  </si>
  <si>
    <t>Vlastiti prihodi</t>
  </si>
  <si>
    <t>Donacije</t>
  </si>
  <si>
    <t>EUR</t>
  </si>
  <si>
    <t>HZZ PRIPRAVNIK</t>
  </si>
  <si>
    <t>EU</t>
  </si>
  <si>
    <t>Aktivnost 1012-01</t>
  </si>
  <si>
    <t xml:space="preserve"> Materijalni rashodi škola</t>
  </si>
  <si>
    <t xml:space="preserve">Aktivnost 1012-02 </t>
  </si>
  <si>
    <t>Financijski rashodi škola</t>
  </si>
  <si>
    <t xml:space="preserve">Kapitalni projekt 1012-03 </t>
  </si>
  <si>
    <t>Opremanje škola</t>
  </si>
  <si>
    <t>Kapitalni projekt 1012-04</t>
  </si>
  <si>
    <t>Rashodi za dodatna ulaganja na školama</t>
  </si>
  <si>
    <t>Aktivnost 1012-09</t>
  </si>
  <si>
    <t>Vlastiti i namjenski prihodi škola - rashodi za zaposlene</t>
  </si>
  <si>
    <t>Aktivnost 1012-10</t>
  </si>
  <si>
    <t>Vlastiti i namjenski prihodi škola - materijalni rashodi</t>
  </si>
  <si>
    <t>Aktivnost 1012-11</t>
  </si>
  <si>
    <t>Vlastiti i namjenski prihodi škola - financijski rashodi</t>
  </si>
  <si>
    <t>Aktivnost 1012-12</t>
  </si>
  <si>
    <t>Vlastiti i namjenski prihodi škola - opremanje škola</t>
  </si>
  <si>
    <t>PROGRAM 1013</t>
  </si>
  <si>
    <t>Izvanstandardni progami u školama</t>
  </si>
  <si>
    <t>Aktivnost 1013-04</t>
  </si>
  <si>
    <t>Aktivnost 1013-06</t>
  </si>
  <si>
    <t>Produženi boravak</t>
  </si>
  <si>
    <t>Aktivnost 1013-07</t>
  </si>
  <si>
    <t>Aktivnost 1013-13</t>
  </si>
  <si>
    <t>Aktivnost 1013-14</t>
  </si>
  <si>
    <t>Aktivnost 1013-16</t>
  </si>
  <si>
    <t>Potpora stručnim službama osnovnih škola - logoped</t>
  </si>
  <si>
    <t>Aktivnost 1013-18</t>
  </si>
  <si>
    <t>Centar DaR</t>
  </si>
  <si>
    <t>Izvor financiranja 57</t>
  </si>
  <si>
    <t>Izvor financiranja 11</t>
  </si>
  <si>
    <t>Izvor financiranja 31</t>
  </si>
  <si>
    <t xml:space="preserve">Vlastiti prihodi </t>
  </si>
  <si>
    <t>Izvor financiranja 41</t>
  </si>
  <si>
    <t>Izvor financiranja 6103</t>
  </si>
  <si>
    <t>Vlastiti izvori</t>
  </si>
  <si>
    <t>Višak prihoda poslovanja</t>
  </si>
  <si>
    <t>Vlastiti prihodi - višak</t>
  </si>
  <si>
    <t>VIŠAK KORIŠTEN ZA POKRIĆE RASHODA</t>
  </si>
  <si>
    <t>Prihodi za posebne namjene - višak</t>
  </si>
  <si>
    <t>Pomoći - višak</t>
  </si>
  <si>
    <t>HZZ PRIPRAVNIK - višak</t>
  </si>
  <si>
    <t>Donacije - višak</t>
  </si>
  <si>
    <t>Pomoći MZO rashodi za zaposlene</t>
  </si>
  <si>
    <t>Izvor financiranja 92530</t>
  </si>
  <si>
    <t>Pomoćnici u nastavi - Škola puna mogućnosti 6</t>
  </si>
  <si>
    <t>Izvor financiranja 5402</t>
  </si>
  <si>
    <t>Prehrana učenika u osnovnim školama 5,47 i Šk. shema</t>
  </si>
  <si>
    <t>Financiranje nabave drugih obrazovnih materijala - radne bilježnice</t>
  </si>
  <si>
    <t>Materijalni rashodi - prijevoz</t>
  </si>
  <si>
    <t>31-COP</t>
  </si>
  <si>
    <t>31-MENTORSTVA</t>
  </si>
  <si>
    <t>32-PRIJEVOZ DJELATNIKA COP</t>
  </si>
  <si>
    <t>32-NAKNADA INVALIDI</t>
  </si>
  <si>
    <t>Prihodi za posebne namjene - školska kuhinja</t>
  </si>
  <si>
    <t>Izvor financiranja 9231</t>
  </si>
  <si>
    <t>Izvor financiranja 9241</t>
  </si>
  <si>
    <t>MZO lektira</t>
  </si>
  <si>
    <t>MZO udžbenici</t>
  </si>
  <si>
    <t>Izvor financiranja 9257</t>
  </si>
  <si>
    <t>Rashodi za zaposlene (dar u naravi, pripravnica razlika za osnovicu)</t>
  </si>
  <si>
    <t>Rashodi za zaposlene voditelje ŠSD</t>
  </si>
  <si>
    <t>Izvor financiranja 926103</t>
  </si>
  <si>
    <t>Naknade građanima i kućanstvima na temelju osiguranja i druge naknade (radne bilježnice)</t>
  </si>
  <si>
    <t xml:space="preserve">Prihodi za posebne namjene </t>
  </si>
  <si>
    <t>EUR*</t>
  </si>
  <si>
    <t xml:space="preserve">PROGRAM 1012 </t>
  </si>
  <si>
    <t>Osnovnoškolsko obrazovanje</t>
  </si>
  <si>
    <t>PROJEKTI</t>
  </si>
  <si>
    <t>Ostale tekuće donacije u naravi</t>
  </si>
  <si>
    <t>Izvor financiranja 925401</t>
  </si>
  <si>
    <t>Projekti</t>
  </si>
  <si>
    <t>Projekti - višak</t>
  </si>
  <si>
    <t xml:space="preserve"> Procjena 2005.</t>
  </si>
  <si>
    <t xml:space="preserve"> Procjena 2006.</t>
  </si>
  <si>
    <t>Oznaka IF</t>
  </si>
  <si>
    <t>RASHODI</t>
  </si>
  <si>
    <t>3</t>
  </si>
  <si>
    <t>POLUGODIŠNJI IZVJEŠTAJ O IZVRŠENJU FINANCIJSKOG PLANA ZA 2023.g.</t>
  </si>
  <si>
    <t>Izvršenje prethodne godine</t>
  </si>
  <si>
    <t>Plan tekuće godine</t>
  </si>
  <si>
    <t>Izvršenje tekuće godine</t>
  </si>
  <si>
    <t>Indeks</t>
  </si>
  <si>
    <t>5=4/3*100</t>
  </si>
  <si>
    <t>Naziv</t>
  </si>
  <si>
    <t xml:space="preserve">Izvršenje tekuće godine </t>
  </si>
  <si>
    <t>4=3/2*100</t>
  </si>
  <si>
    <t>POM PROR KORISNICIMA IZ PRORAČUNA KOJI IM NIJE NADLEŽAN</t>
  </si>
  <si>
    <t>TEK POM PROR KORISNICIMA IZ PRORAČUNA KOJI IM NIJE NADLEŽAN</t>
  </si>
  <si>
    <t>KAPITALNE POM PROR KORISNICIMA IZ PRORAČUNA KOJI IM NIJE NADLEŽAN</t>
  </si>
  <si>
    <t>PRIJENOSI IZMEĐU PROR KORISNIKA ISTOG PRORAČUNA</t>
  </si>
  <si>
    <t>TEKUĆI PRIJENOSI IZMEĐU PROR KORISNIKA ISTOG PRORAČUNA</t>
  </si>
  <si>
    <t>Skupina/podskupina/odjeljak</t>
  </si>
  <si>
    <t>TEKUĆI PRIJENOSI IZMEĐU PROR KORISNIKA ISTOG PRORAČUNA TEMELJEM PRIJENOSA EU SREDSTAVA</t>
  </si>
  <si>
    <t>PRIHODI OD FINANCIJSKE IMOVINE</t>
  </si>
  <si>
    <t>KAMATE NA OROČENA SREDSTVA I DEPOZITE PO VIĐENJU</t>
  </si>
  <si>
    <t>PRIHODI PO POSEBNIM PROPISIMA</t>
  </si>
  <si>
    <t>OSTALI NESPOMENUTI PRIHODI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</si>
  <si>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</si>
  <si>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</si>
  <si>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</si>
  <si>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</si>
  <si>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</si>
  <si>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</si>
  <si>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</si>
  <si>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</si>
  <si>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</si>
  <si>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</si>
  <si>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</si>
  <si>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</si>
  <si>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</si>
  <si>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</si>
  <si>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</si>
  <si>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</si>
  <si>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</si>
  <si>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</si>
  <si>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</si>
  <si>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TROŠKOVI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</si>
  <si>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</si>
  <si>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</si>
  <si>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</si>
  <si>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</si>
  <si>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</si>
  <si>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</si>
  <si>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</si>
  <si>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</si>
  <si>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</si>
  <si>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</si>
  <si>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</si>
  <si>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</si>
  <si>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</si>
  <si>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</si>
  <si>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</si>
  <si>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NAKNADE TROŠKOVA OSOBAMA IZVAN RADNOG ODNOSA</t>
  </si>
  <si>
    <t>SLUŽBENA, RADNA I ZAŠTITNA ODJEĆA I OBUĆA</t>
  </si>
  <si>
    <t>ZDRAVSTVENE I VETERINARSKE USLUGE</t>
  </si>
  <si>
    <t>NAKNADE ZA RAD PREDSTAVNIČKIH I IZVRŠNIH TIJELA, POVJERENSTAVA I SLIČNO</t>
  </si>
  <si>
    <t>PRISTOJBE I NAKNADE</t>
  </si>
  <si>
    <t>OSTALI FINANCIJSKI RASHODI</t>
  </si>
  <si>
    <t>BANKARSKE USLUGE I USLUGE PLATNOG PROMETA</t>
  </si>
  <si>
    <t>ZATEZNE KAMATE</t>
  </si>
  <si>
    <t>OSTALE NAKNADE GRAĐANIMA I KUĆANSTVIMA IZ PRORAČUNA</t>
  </si>
  <si>
    <t>NAKNADE GRAĐANIMA I KUĆANSTVIMA U NOVCU</t>
  </si>
  <si>
    <t>NAKNADE GRAĐANIMA I KUĆANSTVIMA U NARAVI</t>
  </si>
  <si>
    <t>POSTROJENJA I OPREMA</t>
  </si>
  <si>
    <t>UREDSKA OPREMA I NAMJEŠTAJ</t>
  </si>
  <si>
    <t>UREĐAJI, STROJEVI I OPREMA ZA OSTALE NAMJENE</t>
  </si>
  <si>
    <t>OPREMA ZA ODRŽAVANJE I ZAŠTITU</t>
  </si>
  <si>
    <t>KNJIGE, UMJETNIČKA DJELA I OSTALE IZLOŽBENE VRIJEDNOSTI</t>
  </si>
  <si>
    <t>KNJIGE</t>
  </si>
  <si>
    <t>DODATNA ULAGANJA NA GRAĐEVINSKIM OBJEKTIMA</t>
  </si>
  <si>
    <t>Tekući plan</t>
  </si>
  <si>
    <t>4</t>
  </si>
  <si>
    <t>PREGLED UKUPNIH PRIHODA I RASHODA</t>
  </si>
  <si>
    <t>PO IZVORIMA FINANCIRANJA</t>
  </si>
  <si>
    <t>Naziv izvora financiranja</t>
  </si>
  <si>
    <t>INDEKS (3/2*100)</t>
  </si>
  <si>
    <t>OPĆI PRIHODI I PRIMICI</t>
  </si>
  <si>
    <t>PRIHODI</t>
  </si>
  <si>
    <t>VLASTITI PRIHODI</t>
  </si>
  <si>
    <t>PRIHODI ZA POSEBNE NAMJENE</t>
  </si>
  <si>
    <t>POMOĆI</t>
  </si>
  <si>
    <t>DONACIJE</t>
  </si>
  <si>
    <t>PRIHODI OD NEF IMOVINE</t>
  </si>
  <si>
    <t>UKUPNI PRIHODI</t>
  </si>
  <si>
    <t xml:space="preserve">Izvršenje </t>
  </si>
  <si>
    <t>VIŠAK KORIŠTEN ZA POKRIĆE RASHODA TEK GOD</t>
  </si>
  <si>
    <t>VIŠAK KORIŠTEN ZA RASHODE TEKUĆE GODINE</t>
  </si>
  <si>
    <t>RAZLIKA</t>
  </si>
  <si>
    <t xml:space="preserve">Rashodi za zaposlene </t>
  </si>
  <si>
    <t>Materijalni rashodi (najam dvorane, ost prih)</t>
  </si>
  <si>
    <t>PLAĆE U NARAVI</t>
  </si>
  <si>
    <t>ENERGIJA-PLIN</t>
  </si>
  <si>
    <t>MATERIJAL I DIJELOVI</t>
  </si>
  <si>
    <t>NAKNADE TROŠKOVA ZAPOSLENICIMA</t>
  </si>
  <si>
    <t>SUDSKI SPOROVI-TROŠKOVI PARNIČNOG POSTUPKA</t>
  </si>
  <si>
    <t>NAKNADA ZA PRIJEVOZ</t>
  </si>
  <si>
    <t>Korisnik proračuna              OSNOVNA ŠKOLA KRUNE KRSTIĆA</t>
  </si>
  <si>
    <t>(proračunski)          ZADAR, TRG GOSPE LORETSKE 3</t>
  </si>
  <si>
    <t>Izvanškolske aktivnosti</t>
  </si>
  <si>
    <t>FINANCIJSKI RASHODI-SUDSKE PRESUDE</t>
  </si>
  <si>
    <t>POMOĆI PRORAČUNSKIH KORISNIKA</t>
  </si>
  <si>
    <t>PRIHODI IZ NADLEŽNOG PRORAČUNA ZA FINANCIRANJE RASHODA ZA NABAVU OPREME</t>
  </si>
  <si>
    <t>PLAĆA U NARAVI</t>
  </si>
  <si>
    <t>TROŠKOVI PARNIČNOG POSTUPKA</t>
  </si>
  <si>
    <t>MP</t>
  </si>
  <si>
    <t>VP</t>
  </si>
  <si>
    <t>VP 2022</t>
  </si>
  <si>
    <t>VP UK</t>
  </si>
  <si>
    <t>OPREMA ZA ZAŠTITU I ODRŽAVANJE</t>
  </si>
  <si>
    <t>SPORTSKA I GLAZBENA OPREMA</t>
  </si>
  <si>
    <t>OSTALI UREĐAJI I OPREMA</t>
  </si>
  <si>
    <t>KNJIGE U KNJIŽNICI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</si>
</sst>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7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10"/>
      <color theme="8" tint="-0.249977111117893"/>
      <name val="Arial"/>
      <family val="2"/>
      <charset val="238"/>
    </font>
    <font>
      <sz val="10"/>
      <color theme="8" tint="-0.249977111117893"/>
      <name val="Arial"/>
      <family val="2"/>
      <charset val="238"/>
    </font>
    <font>
      <sz val="10"/>
      <color theme="8" tint="-0.249977111117893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i/>
      <sz val="10"/>
      <color theme="8" tint="-0.249977111117893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i/>
      <sz val="10"/>
      <color theme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</font>
    <font>
      <b/>
      <sz val="12"/>
      <color rgb="FF002060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i/>
      <sz val="9"/>
      <color indexed="8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i/>
      <sz val="10"/>
      <color rgb="FFFF0000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4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i/>
      <sz val="11"/>
      <color theme="4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name val="Arial"/>
      <family val="2"/>
      <charset val="238"/>
    </font>
    <font>
      <b/>
      <i/>
      <sz val="11"/>
      <name val="Times New Roman"/>
      <family val="1"/>
      <charset val="238"/>
    </font>
    <font>
      <i/>
      <sz val="10"/>
      <color theme="4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8"/>
      <name val="Arial"/>
      <family val="2"/>
      <charset val="238"/>
    </font>
    <font>
      <b/>
      <sz val="11"/>
      <color rgb="FFFF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i/>
      <sz val="10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</borders>
  <cellStyleXfs count="9">
    <xf numFmtId="0" fontId="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9" fillId="0" borderId="0"/>
  </cellStyleXfs>
  <cellXfs count="303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1" fillId="5" borderId="3" xfId="0" applyNumberFormat="1" applyFont="1" applyFill="1" applyBorder="1" applyAlignment="1" applyProtection="1">
      <alignment horizontal="left" vertical="center" wrapText="1"/>
    </xf>
    <xf numFmtId="0" fontId="9" fillId="5" borderId="3" xfId="0" applyNumberFormat="1" applyFont="1" applyFill="1" applyBorder="1" applyAlignment="1" applyProtection="1">
      <alignment horizontal="left" vertical="center" wrapText="1"/>
    </xf>
    <xf numFmtId="0" fontId="9" fillId="5" borderId="3" xfId="0" quotePrefix="1" applyFont="1" applyFill="1" applyBorder="1" applyAlignment="1">
      <alignment horizontal="left" vertical="center"/>
    </xf>
    <xf numFmtId="0" fontId="10" fillId="5" borderId="3" xfId="0" quotePrefix="1" applyFont="1" applyFill="1" applyBorder="1" applyAlignment="1">
      <alignment horizontal="left" vertical="center"/>
    </xf>
    <xf numFmtId="0" fontId="9" fillId="5" borderId="3" xfId="0" quotePrefix="1" applyFont="1" applyFill="1" applyBorder="1" applyAlignment="1">
      <alignment horizontal="left" vertical="center" wrapText="1"/>
    </xf>
    <xf numFmtId="0" fontId="9" fillId="5" borderId="3" xfId="0" applyNumberFormat="1" applyFont="1" applyFill="1" applyBorder="1" applyAlignment="1" applyProtection="1">
      <alignment vertical="center" wrapText="1"/>
    </xf>
    <xf numFmtId="0" fontId="9" fillId="0" borderId="3" xfId="0" quotePrefix="1" applyFont="1" applyFill="1" applyBorder="1" applyAlignment="1">
      <alignment horizontal="left" vertical="center"/>
    </xf>
    <xf numFmtId="0" fontId="11" fillId="7" borderId="3" xfId="0" applyNumberFormat="1" applyFont="1" applyFill="1" applyBorder="1" applyAlignment="1" applyProtection="1">
      <alignment horizontal="left" vertical="center" wrapText="1"/>
    </xf>
    <xf numFmtId="3" fontId="3" fillId="7" borderId="3" xfId="0" applyNumberFormat="1" applyFont="1" applyFill="1" applyBorder="1" applyAlignment="1">
      <alignment horizontal="right"/>
    </xf>
    <xf numFmtId="0" fontId="11" fillId="7" borderId="3" xfId="0" applyFont="1" applyFill="1" applyBorder="1" applyAlignment="1">
      <alignment horizontal="left" vertical="center"/>
    </xf>
    <xf numFmtId="0" fontId="11" fillId="7" borderId="3" xfId="0" applyNumberFormat="1" applyFont="1" applyFill="1" applyBorder="1" applyAlignment="1" applyProtection="1">
      <alignment horizontal="left" vertical="center"/>
    </xf>
    <xf numFmtId="0" fontId="11" fillId="7" borderId="3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horizontal="right" vertical="center" wrapText="1"/>
    </xf>
    <xf numFmtId="0" fontId="11" fillId="8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2" borderId="0" xfId="0" quotePrefix="1" applyFont="1" applyFill="1" applyBorder="1" applyAlignment="1">
      <alignment horizontal="left" vertical="center"/>
    </xf>
    <xf numFmtId="0" fontId="10" fillId="2" borderId="0" xfId="0" quotePrefix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12" fillId="2" borderId="3" xfId="0" applyNumberFormat="1" applyFont="1" applyFill="1" applyBorder="1" applyAlignment="1">
      <alignment horizontal="right"/>
    </xf>
    <xf numFmtId="4" fontId="3" fillId="5" borderId="3" xfId="0" applyNumberFormat="1" applyFont="1" applyFill="1" applyBorder="1" applyAlignment="1">
      <alignment horizontal="right"/>
    </xf>
    <xf numFmtId="0" fontId="10" fillId="2" borderId="3" xfId="0" quotePrefix="1" applyFont="1" applyFill="1" applyBorder="1" applyAlignment="1">
      <alignment horizontal="left" vertical="center" shrinkToFit="1"/>
    </xf>
    <xf numFmtId="4" fontId="3" fillId="0" borderId="3" xfId="0" applyNumberFormat="1" applyFont="1" applyFill="1" applyBorder="1" applyAlignment="1">
      <alignment horizontal="right"/>
    </xf>
    <xf numFmtId="4" fontId="6" fillId="7" borderId="3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4" fontId="5" fillId="6" borderId="3" xfId="0" applyNumberFormat="1" applyFont="1" applyFill="1" applyBorder="1" applyAlignment="1">
      <alignment horizontal="right"/>
    </xf>
    <xf numFmtId="0" fontId="9" fillId="0" borderId="3" xfId="0" quotePrefix="1" applyFont="1" applyFill="1" applyBorder="1" applyAlignment="1">
      <alignment horizontal="left" vertical="center" wrapText="1"/>
    </xf>
    <xf numFmtId="4" fontId="5" fillId="9" borderId="3" xfId="0" applyNumberFormat="1" applyFont="1" applyFill="1" applyBorder="1" applyAlignment="1">
      <alignment horizontal="right"/>
    </xf>
    <xf numFmtId="0" fontId="20" fillId="2" borderId="4" xfId="0" applyNumberFormat="1" applyFont="1" applyFill="1" applyBorder="1" applyAlignment="1" applyProtection="1">
      <alignment horizontal="left" vertical="center" wrapText="1"/>
    </xf>
    <xf numFmtId="4" fontId="20" fillId="2" borderId="3" xfId="0" applyNumberFormat="1" applyFont="1" applyFill="1" applyBorder="1" applyAlignment="1">
      <alignment horizontal="right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4" fontId="21" fillId="2" borderId="3" xfId="0" applyNumberFormat="1" applyFont="1" applyFill="1" applyBorder="1" applyAlignment="1">
      <alignment horizontal="right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2" fillId="2" borderId="4" xfId="0" applyNumberFormat="1" applyFont="1" applyFill="1" applyBorder="1" applyAlignment="1" applyProtection="1">
      <alignment horizontal="left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4" fontId="12" fillId="0" borderId="3" xfId="0" applyNumberFormat="1" applyFont="1" applyFill="1" applyBorder="1" applyAlignment="1">
      <alignment horizontal="right"/>
    </xf>
    <xf numFmtId="4" fontId="5" fillId="6" borderId="3" xfId="0" applyNumberFormat="1" applyFont="1" applyFill="1" applyBorder="1" applyAlignment="1" applyProtection="1">
      <alignment horizontal="right"/>
      <protection locked="0"/>
    </xf>
    <xf numFmtId="0" fontId="9" fillId="0" borderId="4" xfId="0" quotePrefix="1" applyFont="1" applyFill="1" applyBorder="1" applyAlignment="1">
      <alignment horizontal="left" vertical="center" wrapText="1"/>
    </xf>
    <xf numFmtId="4" fontId="27" fillId="2" borderId="3" xfId="0" applyNumberFormat="1" applyFont="1" applyFill="1" applyBorder="1" applyAlignment="1">
      <alignment horizontal="right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31" fillId="2" borderId="0" xfId="2" applyFont="1" applyFill="1" applyAlignment="1">
      <alignment vertical="center" wrapText="1"/>
    </xf>
    <xf numFmtId="0" fontId="6" fillId="0" borderId="3" xfId="0" quotePrefix="1" applyNumberFormat="1" applyFont="1" applyFill="1" applyBorder="1" applyAlignment="1" applyProtection="1">
      <alignment horizontal="center" wrapText="1"/>
    </xf>
    <xf numFmtId="0" fontId="9" fillId="0" borderId="3" xfId="0" applyNumberFormat="1" applyFont="1" applyFill="1" applyBorder="1" applyAlignment="1" applyProtection="1">
      <alignment vertical="center"/>
    </xf>
    <xf numFmtId="0" fontId="9" fillId="3" borderId="3" xfId="0" applyNumberFormat="1" applyFont="1" applyFill="1" applyBorder="1" applyAlignment="1" applyProtection="1">
      <alignment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6" fillId="4" borderId="3" xfId="0" applyNumberFormat="1" applyFont="1" applyFill="1" applyBorder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center" vertical="center" wrapText="1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19" fillId="4" borderId="3" xfId="0" applyNumberFormat="1" applyFont="1" applyFill="1" applyBorder="1" applyAlignment="1" applyProtection="1">
      <alignment horizontal="center" vertical="center" wrapText="1"/>
    </xf>
    <xf numFmtId="0" fontId="32" fillId="4" borderId="3" xfId="0" applyNumberFormat="1" applyFont="1" applyFill="1" applyBorder="1" applyAlignment="1" applyProtection="1">
      <alignment horizontal="center" vertical="center" wrapText="1"/>
    </xf>
    <xf numFmtId="3" fontId="33" fillId="10" borderId="6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34" fillId="4" borderId="3" xfId="0" applyNumberFormat="1" applyFont="1" applyFill="1" applyBorder="1" applyAlignment="1" applyProtection="1">
      <alignment horizontal="center" vertical="center" wrapText="1"/>
    </xf>
    <xf numFmtId="0" fontId="35" fillId="0" borderId="0" xfId="0" applyFont="1"/>
    <xf numFmtId="0" fontId="36" fillId="2" borderId="3" xfId="0" quotePrefix="1" applyFont="1" applyFill="1" applyBorder="1" applyAlignment="1">
      <alignment horizontal="left" vertical="center"/>
    </xf>
    <xf numFmtId="4" fontId="36" fillId="2" borderId="3" xfId="0" applyNumberFormat="1" applyFont="1" applyFill="1" applyBorder="1" applyAlignment="1">
      <alignment horizontal="right"/>
    </xf>
    <xf numFmtId="0" fontId="37" fillId="0" borderId="0" xfId="0" applyFont="1"/>
    <xf numFmtId="0" fontId="38" fillId="2" borderId="3" xfId="0" quotePrefix="1" applyFont="1" applyFill="1" applyBorder="1" applyAlignment="1">
      <alignment horizontal="left" vertical="center"/>
    </xf>
    <xf numFmtId="4" fontId="38" fillId="2" borderId="3" xfId="0" applyNumberFormat="1" applyFont="1" applyFill="1" applyBorder="1" applyAlignment="1">
      <alignment horizontal="right"/>
    </xf>
    <xf numFmtId="0" fontId="29" fillId="0" borderId="0" xfId="0" applyFont="1"/>
    <xf numFmtId="4" fontId="6" fillId="2" borderId="3" xfId="0" applyNumberFormat="1" applyFont="1" applyFill="1" applyBorder="1" applyAlignment="1">
      <alignment horizontal="right"/>
    </xf>
    <xf numFmtId="0" fontId="36" fillId="2" borderId="3" xfId="0" quotePrefix="1" applyFont="1" applyFill="1" applyBorder="1" applyAlignment="1">
      <alignment horizontal="left" vertical="center" shrinkToFit="1"/>
    </xf>
    <xf numFmtId="0" fontId="38" fillId="0" borderId="3" xfId="0" quotePrefix="1" applyFont="1" applyFill="1" applyBorder="1" applyAlignment="1">
      <alignment horizontal="left" vertical="center"/>
    </xf>
    <xf numFmtId="4" fontId="38" fillId="0" borderId="3" xfId="0" applyNumberFormat="1" applyFont="1" applyFill="1" applyBorder="1" applyAlignment="1">
      <alignment horizontal="right"/>
    </xf>
    <xf numFmtId="0" fontId="39" fillId="2" borderId="3" xfId="0" quotePrefix="1" applyFont="1" applyFill="1" applyBorder="1" applyAlignment="1">
      <alignment horizontal="left" vertical="center"/>
    </xf>
    <xf numFmtId="0" fontId="38" fillId="2" borderId="3" xfId="0" applyNumberFormat="1" applyFont="1" applyFill="1" applyBorder="1" applyAlignment="1" applyProtection="1">
      <alignment horizontal="left" vertical="center" wrapText="1"/>
    </xf>
    <xf numFmtId="0" fontId="11" fillId="0" borderId="3" xfId="0" quotePrefix="1" applyFont="1" applyFill="1" applyBorder="1" applyAlignment="1">
      <alignment horizontal="left" vertical="center"/>
    </xf>
    <xf numFmtId="0" fontId="40" fillId="2" borderId="3" xfId="0" quotePrefix="1" applyFont="1" applyFill="1" applyBorder="1" applyAlignment="1">
      <alignment horizontal="left" vertical="center" wrapText="1"/>
    </xf>
    <xf numFmtId="0" fontId="40" fillId="2" borderId="3" xfId="0" quotePrefix="1" applyFont="1" applyFill="1" applyBorder="1" applyAlignment="1">
      <alignment horizontal="left" vertical="center"/>
    </xf>
    <xf numFmtId="0" fontId="40" fillId="2" borderId="3" xfId="0" quotePrefix="1" applyFont="1" applyFill="1" applyBorder="1" applyAlignment="1">
      <alignment horizontal="left" vertical="center" shrinkToFit="1"/>
    </xf>
    <xf numFmtId="4" fontId="26" fillId="2" borderId="3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4" fontId="3" fillId="5" borderId="3" xfId="0" applyNumberFormat="1" applyFont="1" applyFill="1" applyBorder="1" applyAlignment="1">
      <alignment horizontal="center"/>
    </xf>
    <xf numFmtId="4" fontId="36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8" fillId="2" borderId="3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3" fontId="3" fillId="7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4" fontId="38" fillId="0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8" applyNumberFormat="1" applyFont="1" applyAlignment="1">
      <alignment horizontal="center"/>
    </xf>
    <xf numFmtId="3" fontId="41" fillId="0" borderId="0" xfId="8" applyNumberFormat="1" applyFont="1"/>
    <xf numFmtId="0" fontId="41" fillId="0" borderId="0" xfId="8" applyFont="1" applyAlignment="1">
      <alignment horizontal="center" wrapText="1"/>
    </xf>
    <xf numFmtId="0" fontId="45" fillId="0" borderId="0" xfId="8" applyFont="1" applyFill="1" applyAlignment="1">
      <alignment horizontal="center" wrapText="1"/>
    </xf>
    <xf numFmtId="3" fontId="46" fillId="0" borderId="5" xfId="8" quotePrefix="1" applyNumberFormat="1" applyFont="1" applyBorder="1" applyAlignment="1">
      <alignment horizontal="left"/>
    </xf>
    <xf numFmtId="3" fontId="41" fillId="0" borderId="7" xfId="8" applyNumberFormat="1" applyFont="1" applyBorder="1"/>
    <xf numFmtId="3" fontId="45" fillId="0" borderId="7" xfId="8" applyNumberFormat="1" applyFont="1" applyFill="1" applyBorder="1" applyAlignment="1">
      <alignment wrapText="1"/>
    </xf>
    <xf numFmtId="3" fontId="41" fillId="0" borderId="7" xfId="8" applyNumberFormat="1" applyFont="1" applyBorder="1" applyAlignment="1">
      <alignment wrapText="1"/>
    </xf>
    <xf numFmtId="3" fontId="41" fillId="0" borderId="0" xfId="8" applyNumberFormat="1" applyFont="1" applyAlignment="1">
      <alignment horizontal="left"/>
    </xf>
    <xf numFmtId="3" fontId="45" fillId="0" borderId="0" xfId="8" applyNumberFormat="1" applyFont="1" applyFill="1" applyAlignment="1">
      <alignment wrapText="1"/>
    </xf>
    <xf numFmtId="3" fontId="41" fillId="0" borderId="0" xfId="8" applyNumberFormat="1" applyFont="1" applyAlignment="1">
      <alignment wrapText="1"/>
    </xf>
    <xf numFmtId="3" fontId="47" fillId="0" borderId="0" xfId="8" quotePrefix="1" applyNumberFormat="1" applyFont="1" applyAlignment="1">
      <alignment horizontal="left"/>
    </xf>
    <xf numFmtId="0" fontId="47" fillId="0" borderId="5" xfId="8" applyNumberFormat="1" applyFont="1" applyBorder="1" applyAlignment="1">
      <alignment horizontal="center"/>
    </xf>
    <xf numFmtId="0" fontId="48" fillId="0" borderId="5" xfId="8" applyNumberFormat="1" applyFont="1" applyFill="1" applyBorder="1" applyAlignment="1">
      <alignment horizontal="center" wrapText="1"/>
    </xf>
    <xf numFmtId="0" fontId="47" fillId="0" borderId="5" xfId="8" applyNumberFormat="1" applyFont="1" applyBorder="1" applyAlignment="1">
      <alignment horizontal="center" wrapText="1"/>
    </xf>
    <xf numFmtId="0" fontId="48" fillId="0" borderId="5" xfId="8" applyNumberFormat="1" applyFont="1" applyFill="1" applyBorder="1" applyAlignment="1">
      <alignment horizontal="center"/>
    </xf>
    <xf numFmtId="49" fontId="47" fillId="0" borderId="5" xfId="8" applyNumberFormat="1" applyFont="1" applyBorder="1" applyAlignment="1">
      <alignment horizontal="center"/>
    </xf>
    <xf numFmtId="0" fontId="47" fillId="0" borderId="2" xfId="8" applyNumberFormat="1" applyFont="1" applyBorder="1" applyAlignment="1">
      <alignment horizontal="center" vertical="center" wrapText="1"/>
    </xf>
    <xf numFmtId="3" fontId="48" fillId="0" borderId="2" xfId="8" applyNumberFormat="1" applyFont="1" applyFill="1" applyBorder="1" applyAlignment="1">
      <alignment horizontal="center" vertical="center" wrapText="1"/>
    </xf>
    <xf numFmtId="3" fontId="47" fillId="0" borderId="2" xfId="8" applyNumberFormat="1" applyFont="1" applyBorder="1" applyAlignment="1">
      <alignment horizontal="center" vertical="center" wrapText="1"/>
    </xf>
    <xf numFmtId="3" fontId="47" fillId="0" borderId="2" xfId="8" quotePrefix="1" applyNumberFormat="1" applyFont="1" applyBorder="1" applyAlignment="1">
      <alignment horizontal="center" wrapText="1"/>
    </xf>
    <xf numFmtId="0" fontId="47" fillId="0" borderId="0" xfId="8" applyNumberFormat="1" applyFont="1" applyBorder="1" applyAlignment="1">
      <alignment horizontal="center" vertical="center" wrapText="1"/>
    </xf>
    <xf numFmtId="3" fontId="48" fillId="0" borderId="0" xfId="8" applyNumberFormat="1" applyFont="1" applyFill="1" applyBorder="1" applyAlignment="1">
      <alignment horizontal="center" vertical="center" wrapText="1"/>
    </xf>
    <xf numFmtId="3" fontId="47" fillId="0" borderId="0" xfId="8" applyNumberFormat="1" applyFont="1" applyAlignment="1">
      <alignment vertical="center"/>
    </xf>
    <xf numFmtId="3" fontId="47" fillId="0" borderId="0" xfId="8" applyNumberFormat="1" applyFont="1"/>
    <xf numFmtId="0" fontId="47" fillId="0" borderId="0" xfId="8" applyNumberFormat="1" applyFont="1" applyAlignment="1">
      <alignment horizontal="center" vertical="center"/>
    </xf>
    <xf numFmtId="4" fontId="48" fillId="0" borderId="0" xfId="8" applyNumberFormat="1" applyFont="1" applyFill="1" applyAlignment="1">
      <alignment vertical="center"/>
    </xf>
    <xf numFmtId="0" fontId="41" fillId="0" borderId="8" xfId="8" applyNumberFormat="1" applyFont="1" applyBorder="1" applyAlignment="1">
      <alignment horizontal="center" vertical="center"/>
    </xf>
    <xf numFmtId="0" fontId="41" fillId="0" borderId="8" xfId="8" applyNumberFormat="1" applyFont="1" applyBorder="1" applyAlignment="1">
      <alignment vertical="center"/>
    </xf>
    <xf numFmtId="4" fontId="45" fillId="0" borderId="8" xfId="8" applyNumberFormat="1" applyFont="1" applyFill="1" applyBorder="1" applyAlignment="1">
      <alignment vertical="center"/>
    </xf>
    <xf numFmtId="0" fontId="41" fillId="0" borderId="8" xfId="8" applyNumberFormat="1" applyFont="1" applyBorder="1" applyAlignment="1">
      <alignment horizontal="left" vertical="center"/>
    </xf>
    <xf numFmtId="4" fontId="41" fillId="0" borderId="8" xfId="8" applyNumberFormat="1" applyFont="1" applyBorder="1" applyAlignment="1">
      <alignment vertical="center"/>
    </xf>
    <xf numFmtId="0" fontId="47" fillId="0" borderId="8" xfId="8" applyNumberFormat="1" applyFont="1" applyBorder="1" applyAlignment="1">
      <alignment horizontal="center" vertical="center"/>
    </xf>
    <xf numFmtId="0" fontId="47" fillId="0" borderId="8" xfId="8" applyNumberFormat="1" applyFont="1" applyBorder="1" applyAlignment="1">
      <alignment vertical="center"/>
    </xf>
    <xf numFmtId="4" fontId="48" fillId="0" borderId="8" xfId="8" applyNumberFormat="1" applyFont="1" applyFill="1" applyBorder="1" applyAlignment="1">
      <alignment vertical="center"/>
    </xf>
    <xf numFmtId="0" fontId="41" fillId="0" borderId="8" xfId="8" quotePrefix="1" applyNumberFormat="1" applyFont="1" applyBorder="1" applyAlignment="1">
      <alignment horizontal="left" vertical="center"/>
    </xf>
    <xf numFmtId="0" fontId="49" fillId="0" borderId="8" xfId="8" applyNumberFormat="1" applyFont="1" applyBorder="1" applyAlignment="1">
      <alignment horizontal="center" vertical="center"/>
    </xf>
    <xf numFmtId="0" fontId="49" fillId="0" borderId="8" xfId="8" applyNumberFormat="1" applyFont="1" applyBorder="1" applyAlignment="1">
      <alignment horizontal="left" vertical="center"/>
    </xf>
    <xf numFmtId="4" fontId="50" fillId="0" borderId="8" xfId="8" applyNumberFormat="1" applyFont="1" applyFill="1" applyBorder="1" applyAlignment="1">
      <alignment vertical="center"/>
    </xf>
    <xf numFmtId="3" fontId="51" fillId="0" borderId="0" xfId="8" applyNumberFormat="1" applyFont="1"/>
    <xf numFmtId="4" fontId="50" fillId="0" borderId="8" xfId="8" applyNumberFormat="1" applyFont="1" applyBorder="1" applyAlignment="1">
      <alignment vertical="center"/>
    </xf>
    <xf numFmtId="0" fontId="48" fillId="0" borderId="8" xfId="8" applyNumberFormat="1" applyFont="1" applyBorder="1" applyAlignment="1">
      <alignment horizontal="center" vertical="center"/>
    </xf>
    <xf numFmtId="0" fontId="48" fillId="0" borderId="8" xfId="8" applyNumberFormat="1" applyFont="1" applyBorder="1" applyAlignment="1">
      <alignment vertical="center"/>
    </xf>
    <xf numFmtId="0" fontId="52" fillId="0" borderId="8" xfId="8" applyNumberFormat="1" applyFont="1" applyBorder="1" applyAlignment="1">
      <alignment horizontal="center" vertical="center"/>
    </xf>
    <xf numFmtId="4" fontId="41" fillId="0" borderId="0" xfId="8" applyNumberFormat="1" applyFont="1"/>
    <xf numFmtId="0" fontId="53" fillId="0" borderId="0" xfId="8" applyNumberFormat="1" applyFont="1" applyAlignment="1">
      <alignment horizontal="center"/>
    </xf>
    <xf numFmtId="0" fontId="53" fillId="0" borderId="0" xfId="8" applyNumberFormat="1" applyFont="1"/>
    <xf numFmtId="3" fontId="53" fillId="0" borderId="0" xfId="8" applyNumberFormat="1" applyFont="1" applyAlignment="1">
      <alignment wrapText="1"/>
    </xf>
    <xf numFmtId="4" fontId="53" fillId="0" borderId="0" xfId="8" applyNumberFormat="1" applyFont="1"/>
    <xf numFmtId="3" fontId="53" fillId="0" borderId="0" xfId="8" applyNumberFormat="1" applyFont="1"/>
    <xf numFmtId="0" fontId="42" fillId="0" borderId="8" xfId="8" applyNumberFormat="1" applyFont="1" applyBorder="1" applyAlignment="1">
      <alignment horizontal="center" vertical="center"/>
    </xf>
    <xf numFmtId="0" fontId="42" fillId="0" borderId="8" xfId="8" applyNumberFormat="1" applyFont="1" applyBorder="1" applyAlignment="1">
      <alignment vertical="center"/>
    </xf>
    <xf numFmtId="3" fontId="54" fillId="0" borderId="0" xfId="8" applyNumberFormat="1" applyFont="1" applyAlignment="1">
      <alignment vertical="center"/>
    </xf>
    <xf numFmtId="3" fontId="42" fillId="0" borderId="0" xfId="8" applyNumberFormat="1" applyFont="1"/>
    <xf numFmtId="0" fontId="54" fillId="0" borderId="8" xfId="8" applyNumberFormat="1" applyFont="1" applyBorder="1" applyAlignment="1">
      <alignment horizontal="center" vertical="center"/>
    </xf>
    <xf numFmtId="0" fontId="42" fillId="0" borderId="8" xfId="8" applyNumberFormat="1" applyFont="1" applyBorder="1" applyAlignment="1">
      <alignment horizontal="left" vertical="center"/>
    </xf>
    <xf numFmtId="4" fontId="55" fillId="2" borderId="3" xfId="0" applyNumberFormat="1" applyFont="1" applyFill="1" applyBorder="1" applyAlignment="1">
      <alignment horizontal="right"/>
    </xf>
    <xf numFmtId="0" fontId="56" fillId="0" borderId="0" xfId="0" applyFont="1"/>
    <xf numFmtId="4" fontId="0" fillId="0" borderId="0" xfId="0" applyNumberFormat="1"/>
    <xf numFmtId="4" fontId="39" fillId="0" borderId="3" xfId="0" applyNumberFormat="1" applyFont="1" applyFill="1" applyBorder="1" applyAlignment="1">
      <alignment horizontal="right"/>
    </xf>
    <xf numFmtId="4" fontId="39" fillId="0" borderId="3" xfId="0" applyNumberFormat="1" applyFont="1" applyBorder="1" applyAlignment="1">
      <alignment horizontal="right"/>
    </xf>
    <xf numFmtId="4" fontId="39" fillId="3" borderId="3" xfId="0" applyNumberFormat="1" applyFont="1" applyFill="1" applyBorder="1" applyAlignment="1">
      <alignment horizontal="right"/>
    </xf>
    <xf numFmtId="4" fontId="39" fillId="3" borderId="3" xfId="0" applyNumberFormat="1" applyFont="1" applyFill="1" applyBorder="1" applyAlignment="1" applyProtection="1">
      <alignment horizontal="right" wrapText="1"/>
    </xf>
    <xf numFmtId="4" fontId="39" fillId="4" borderId="1" xfId="0" quotePrefix="1" applyNumberFormat="1" applyFont="1" applyFill="1" applyBorder="1" applyAlignment="1">
      <alignment horizontal="right"/>
    </xf>
    <xf numFmtId="4" fontId="39" fillId="3" borderId="1" xfId="0" quotePrefix="1" applyNumberFormat="1" applyFont="1" applyFill="1" applyBorder="1" applyAlignment="1">
      <alignment horizontal="right"/>
    </xf>
    <xf numFmtId="0" fontId="38" fillId="0" borderId="0" xfId="0" applyFont="1"/>
    <xf numFmtId="0" fontId="36" fillId="2" borderId="4" xfId="0" applyNumberFormat="1" applyFont="1" applyFill="1" applyBorder="1" applyAlignment="1" applyProtection="1">
      <alignment horizontal="left" vertical="center" wrapText="1"/>
    </xf>
    <xf numFmtId="4" fontId="58" fillId="2" borderId="3" xfId="0" applyNumberFormat="1" applyFont="1" applyFill="1" applyBorder="1" applyAlignment="1">
      <alignment horizontal="right"/>
    </xf>
    <xf numFmtId="4" fontId="59" fillId="2" borderId="3" xfId="0" applyNumberFormat="1" applyFont="1" applyFill="1" applyBorder="1" applyAlignment="1">
      <alignment horizontal="right"/>
    </xf>
    <xf numFmtId="0" fontId="40" fillId="2" borderId="4" xfId="0" quotePrefix="1" applyFont="1" applyFill="1" applyBorder="1" applyAlignment="1">
      <alignment horizontal="left" vertical="center" wrapText="1"/>
    </xf>
    <xf numFmtId="0" fontId="38" fillId="2" borderId="4" xfId="0" applyNumberFormat="1" applyFont="1" applyFill="1" applyBorder="1" applyAlignment="1" applyProtection="1">
      <alignment horizontal="left" vertical="center" wrapText="1"/>
    </xf>
    <xf numFmtId="0" fontId="58" fillId="2" borderId="3" xfId="0" quotePrefix="1" applyFont="1" applyFill="1" applyBorder="1" applyAlignment="1">
      <alignment horizontal="left" vertical="center" shrinkToFit="1"/>
    </xf>
    <xf numFmtId="4" fontId="59" fillId="0" borderId="3" xfId="0" applyNumberFormat="1" applyFont="1" applyFill="1" applyBorder="1" applyAlignment="1">
      <alignment horizontal="right"/>
    </xf>
    <xf numFmtId="4" fontId="36" fillId="0" borderId="3" xfId="0" applyNumberFormat="1" applyFont="1" applyFill="1" applyBorder="1" applyAlignment="1">
      <alignment horizontal="right"/>
    </xf>
    <xf numFmtId="4" fontId="36" fillId="0" borderId="3" xfId="0" applyNumberFormat="1" applyFont="1" applyFill="1" applyBorder="1" applyAlignment="1" applyProtection="1">
      <alignment horizontal="right"/>
      <protection locked="0"/>
    </xf>
    <xf numFmtId="4" fontId="60" fillId="2" borderId="3" xfId="0" applyNumberFormat="1" applyFont="1" applyFill="1" applyBorder="1" applyAlignment="1">
      <alignment horizontal="right"/>
    </xf>
    <xf numFmtId="0" fontId="58" fillId="2" borderId="3" xfId="0" quotePrefix="1" applyFont="1" applyFill="1" applyBorder="1" applyAlignment="1">
      <alignment horizontal="left" vertical="center" wrapText="1"/>
    </xf>
    <xf numFmtId="4" fontId="38" fillId="0" borderId="0" xfId="0" applyNumberFormat="1" applyFont="1" applyFill="1" applyBorder="1" applyAlignment="1" applyProtection="1">
      <alignment horizontal="center" vertical="center" wrapText="1"/>
    </xf>
    <xf numFmtId="164" fontId="61" fillId="2" borderId="3" xfId="0" applyNumberFormat="1" applyFont="1" applyFill="1" applyBorder="1" applyAlignment="1">
      <alignment horizontal="right"/>
    </xf>
    <xf numFmtId="164" fontId="36" fillId="2" borderId="3" xfId="0" applyNumberFormat="1" applyFont="1" applyFill="1" applyBorder="1" applyAlignment="1">
      <alignment horizontal="right"/>
    </xf>
    <xf numFmtId="4" fontId="39" fillId="2" borderId="3" xfId="0" applyNumberFormat="1" applyFont="1" applyFill="1" applyBorder="1" applyAlignment="1">
      <alignment horizontal="right"/>
    </xf>
    <xf numFmtId="0" fontId="62" fillId="2" borderId="3" xfId="0" quotePrefix="1" applyFont="1" applyFill="1" applyBorder="1" applyAlignment="1">
      <alignment horizontal="left" vertical="center"/>
    </xf>
    <xf numFmtId="4" fontId="38" fillId="5" borderId="3" xfId="0" applyNumberFormat="1" applyFont="1" applyFill="1" applyBorder="1" applyAlignment="1">
      <alignment horizontal="right"/>
    </xf>
    <xf numFmtId="4" fontId="38" fillId="8" borderId="3" xfId="0" applyNumberFormat="1" applyFont="1" applyFill="1" applyBorder="1" applyAlignment="1">
      <alignment horizontal="right"/>
    </xf>
    <xf numFmtId="0" fontId="57" fillId="2" borderId="3" xfId="0" quotePrefix="1" applyFont="1" applyFill="1" applyBorder="1" applyAlignment="1">
      <alignment horizontal="left" vertical="center"/>
    </xf>
    <xf numFmtId="0" fontId="32" fillId="2" borderId="3" xfId="0" quotePrefix="1" applyFont="1" applyFill="1" applyBorder="1" applyAlignment="1">
      <alignment horizontal="left" vertical="center"/>
    </xf>
    <xf numFmtId="4" fontId="63" fillId="0" borderId="8" xfId="8" applyNumberFormat="1" applyFont="1" applyFill="1" applyBorder="1" applyAlignment="1">
      <alignment vertical="center"/>
    </xf>
    <xf numFmtId="4" fontId="50" fillId="0" borderId="0" xfId="8" applyNumberFormat="1" applyFont="1" applyBorder="1" applyAlignment="1">
      <alignment vertical="center"/>
    </xf>
    <xf numFmtId="4" fontId="50" fillId="0" borderId="0" xfId="8" applyNumberFormat="1" applyFont="1"/>
    <xf numFmtId="4" fontId="51" fillId="0" borderId="0" xfId="8" applyNumberFormat="1" applyFont="1"/>
    <xf numFmtId="4" fontId="64" fillId="0" borderId="8" xfId="8" applyNumberFormat="1" applyFont="1" applyFill="1" applyBorder="1" applyAlignment="1">
      <alignment vertical="center"/>
    </xf>
    <xf numFmtId="4" fontId="50" fillId="0" borderId="0" xfId="8" applyNumberFormat="1" applyFont="1" applyAlignment="1">
      <alignment vertical="center"/>
    </xf>
    <xf numFmtId="4" fontId="65" fillId="2" borderId="3" xfId="0" applyNumberFormat="1" applyFont="1" applyFill="1" applyBorder="1" applyAlignment="1">
      <alignment horizontal="right"/>
    </xf>
    <xf numFmtId="0" fontId="32" fillId="2" borderId="3" xfId="0" applyNumberFormat="1" applyFont="1" applyFill="1" applyBorder="1" applyAlignment="1" applyProtection="1">
      <alignment horizontal="left" vertical="center" wrapText="1"/>
    </xf>
    <xf numFmtId="4" fontId="5" fillId="2" borderId="3" xfId="0" applyNumberFormat="1" applyFont="1" applyFill="1" applyBorder="1" applyAlignment="1">
      <alignment horizontal="right"/>
    </xf>
    <xf numFmtId="4" fontId="66" fillId="2" borderId="3" xfId="0" applyNumberFormat="1" applyFont="1" applyFill="1" applyBorder="1" applyAlignment="1">
      <alignment horizontal="right"/>
    </xf>
    <xf numFmtId="4" fontId="67" fillId="2" borderId="3" xfId="0" applyNumberFormat="1" applyFont="1" applyFill="1" applyBorder="1" applyAlignment="1">
      <alignment horizontal="right"/>
    </xf>
    <xf numFmtId="4" fontId="68" fillId="2" borderId="3" xfId="0" applyNumberFormat="1" applyFont="1" applyFill="1" applyBorder="1" applyAlignment="1">
      <alignment horizontal="right"/>
    </xf>
    <xf numFmtId="4" fontId="69" fillId="2" borderId="3" xfId="0" applyNumberFormat="1" applyFont="1" applyFill="1" applyBorder="1" applyAlignment="1">
      <alignment horizontal="right"/>
    </xf>
    <xf numFmtId="0" fontId="31" fillId="2" borderId="0" xfId="2" applyFont="1" applyFill="1" applyAlignment="1">
      <alignment horizontal="center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2" xfId="0" applyNumberFormat="1" applyFont="1" applyFill="1" applyBorder="1" applyAlignment="1" applyProtection="1">
      <alignment horizontal="center" vertical="center" wrapText="1"/>
    </xf>
    <xf numFmtId="0" fontId="3" fillId="4" borderId="4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6" fillId="2" borderId="1" xfId="0" applyNumberFormat="1" applyFont="1" applyFill="1" applyBorder="1" applyAlignment="1" applyProtection="1">
      <alignment horizontal="left" vertical="center" wrapText="1"/>
    </xf>
    <xf numFmtId="0" fontId="36" fillId="2" borderId="2" xfId="0" applyNumberFormat="1" applyFont="1" applyFill="1" applyBorder="1" applyAlignment="1" applyProtection="1">
      <alignment horizontal="left" vertical="center" wrapText="1"/>
    </xf>
    <xf numFmtId="0" fontId="36" fillId="2" borderId="4" xfId="0" applyNumberFormat="1" applyFont="1" applyFill="1" applyBorder="1" applyAlignment="1" applyProtection="1">
      <alignment horizontal="left" vertical="center" wrapText="1"/>
    </xf>
    <xf numFmtId="0" fontId="21" fillId="2" borderId="1" xfId="0" applyNumberFormat="1" applyFont="1" applyFill="1" applyBorder="1" applyAlignment="1" applyProtection="1">
      <alignment horizontal="left" vertical="center" wrapText="1"/>
    </xf>
    <xf numFmtId="0" fontId="21" fillId="2" borderId="2" xfId="0" applyNumberFormat="1" applyFont="1" applyFill="1" applyBorder="1" applyAlignment="1" applyProtection="1">
      <alignment horizontal="left" vertical="center" wrapText="1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8" fillId="2" borderId="1" xfId="0" applyNumberFormat="1" applyFont="1" applyFill="1" applyBorder="1" applyAlignment="1" applyProtection="1">
      <alignment horizontal="center" vertical="center" wrapText="1"/>
    </xf>
    <xf numFmtId="0" fontId="38" fillId="2" borderId="2" xfId="0" applyNumberFormat="1" applyFont="1" applyFill="1" applyBorder="1" applyAlignment="1" applyProtection="1">
      <alignment horizontal="center" vertical="center" wrapText="1"/>
    </xf>
    <xf numFmtId="0" fontId="38" fillId="2" borderId="4" xfId="0" applyNumberFormat="1" applyFont="1" applyFill="1" applyBorder="1" applyAlignment="1" applyProtection="1">
      <alignment horizontal="center" vertical="center" wrapText="1"/>
    </xf>
    <xf numFmtId="0" fontId="38" fillId="2" borderId="1" xfId="0" applyNumberFormat="1" applyFont="1" applyFill="1" applyBorder="1" applyAlignment="1" applyProtection="1">
      <alignment horizontal="left" vertical="center" wrapText="1" indent="1"/>
    </xf>
    <xf numFmtId="0" fontId="38" fillId="2" borderId="2" xfId="0" applyNumberFormat="1" applyFont="1" applyFill="1" applyBorder="1" applyAlignment="1" applyProtection="1">
      <alignment horizontal="left" vertical="center" wrapText="1" indent="1"/>
    </xf>
    <xf numFmtId="0" fontId="38" fillId="2" borderId="4" xfId="0" applyNumberFormat="1" applyFont="1" applyFill="1" applyBorder="1" applyAlignment="1" applyProtection="1">
      <alignment horizontal="left" vertical="center" wrapText="1" indent="1"/>
    </xf>
    <xf numFmtId="0" fontId="6" fillId="6" borderId="1" xfId="0" applyNumberFormat="1" applyFont="1" applyFill="1" applyBorder="1" applyAlignment="1" applyProtection="1">
      <alignment horizontal="left" vertical="center" wrapText="1"/>
    </xf>
    <xf numFmtId="0" fontId="6" fillId="6" borderId="2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38" fillId="2" borderId="1" xfId="0" applyNumberFormat="1" applyFont="1" applyFill="1" applyBorder="1" applyAlignment="1" applyProtection="1">
      <alignment horizontal="left" vertical="center" wrapText="1"/>
    </xf>
    <xf numFmtId="0" fontId="38" fillId="2" borderId="2" xfId="0" applyNumberFormat="1" applyFont="1" applyFill="1" applyBorder="1" applyAlignment="1" applyProtection="1">
      <alignment horizontal="left" vertical="center" wrapText="1"/>
    </xf>
    <xf numFmtId="0" fontId="38" fillId="2" borderId="4" xfId="0" applyNumberFormat="1" applyFont="1" applyFill="1" applyBorder="1" applyAlignment="1" applyProtection="1">
      <alignment horizontal="left" vertical="center" wrapText="1"/>
    </xf>
    <xf numFmtId="0" fontId="34" fillId="4" borderId="1" xfId="0" applyNumberFormat="1" applyFont="1" applyFill="1" applyBorder="1" applyAlignment="1" applyProtection="1">
      <alignment horizontal="center" vertical="center" wrapText="1"/>
    </xf>
    <xf numFmtId="0" fontId="34" fillId="4" borderId="2" xfId="0" applyNumberFormat="1" applyFont="1" applyFill="1" applyBorder="1" applyAlignment="1" applyProtection="1">
      <alignment horizontal="center" vertical="center" wrapText="1"/>
    </xf>
    <xf numFmtId="0" fontId="34" fillId="4" borderId="4" xfId="0" applyNumberFormat="1" applyFont="1" applyFill="1" applyBorder="1" applyAlignment="1" applyProtection="1">
      <alignment horizontal="center" vertical="center" wrapText="1"/>
    </xf>
    <xf numFmtId="0" fontId="6" fillId="9" borderId="1" xfId="0" applyNumberFormat="1" applyFont="1" applyFill="1" applyBorder="1" applyAlignment="1" applyProtection="1">
      <alignment horizontal="left" vertical="center" wrapText="1"/>
    </xf>
    <xf numFmtId="0" fontId="6" fillId="9" borderId="2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42" fillId="0" borderId="0" xfId="8" applyNumberFormat="1" applyFont="1" applyAlignment="1">
      <alignment horizontal="center"/>
    </xf>
    <xf numFmtId="0" fontId="43" fillId="0" borderId="0" xfId="8" applyNumberFormat="1" applyFont="1" applyAlignment="1">
      <alignment horizontal="center" wrapText="1"/>
    </xf>
    <xf numFmtId="0" fontId="44" fillId="0" borderId="0" xfId="8" applyFont="1" applyAlignment="1">
      <alignment horizontal="center" wrapText="1"/>
    </xf>
    <xf numFmtId="0" fontId="42" fillId="0" borderId="0" xfId="8" applyFont="1" applyAlignment="1">
      <alignment horizontal="center" wrapText="1"/>
    </xf>
  </cellXfs>
  <cellStyles count="9">
    <cellStyle name="Normal 2" xfId="8" xr:uid="{00000000-0005-0000-0000-000001000000}"/>
    <cellStyle name="Normalno" xfId="0" builtinId="0"/>
    <cellStyle name="Normalno 2" xfId="2" xr:uid="{00000000-0005-0000-0000-000002000000}"/>
    <cellStyle name="Normalno 2 2" xfId="3" xr:uid="{00000000-0005-0000-0000-000003000000}"/>
    <cellStyle name="Normalno 3" xfId="4" xr:uid="{00000000-0005-0000-0000-000004000000}"/>
    <cellStyle name="Normalno 3 2" xfId="1" xr:uid="{00000000-0005-0000-0000-000005000000}"/>
    <cellStyle name="Normalno 3 3" xfId="5" xr:uid="{00000000-0005-0000-0000-000006000000}"/>
    <cellStyle name="Normalno 4" xfId="6" xr:uid="{00000000-0005-0000-0000-000007000000}"/>
    <cellStyle name="Obično_List10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topLeftCell="A16" zoomScale="140" zoomScaleNormal="140" workbookViewId="0">
      <selection activeCell="H30" sqref="H30"/>
    </sheetView>
  </sheetViews>
  <sheetFormatPr defaultRowHeight="15" x14ac:dyDescent="0.25"/>
  <cols>
    <col min="5" max="5" width="25.28515625" customWidth="1"/>
    <col min="6" max="6" width="13.28515625" customWidth="1"/>
    <col min="7" max="7" width="23" customWidth="1"/>
    <col min="8" max="8" width="25.28515625" customWidth="1"/>
  </cols>
  <sheetData>
    <row r="1" spans="1:10" ht="42" customHeight="1" x14ac:dyDescent="0.25">
      <c r="A1" s="235" t="s">
        <v>134</v>
      </c>
      <c r="B1" s="235"/>
      <c r="C1" s="235"/>
      <c r="D1" s="235"/>
      <c r="E1" s="235"/>
      <c r="F1" s="235"/>
      <c r="G1" s="235"/>
      <c r="H1" s="235"/>
      <c r="I1" s="93"/>
      <c r="J1" s="93"/>
    </row>
    <row r="2" spans="1:10" ht="18" customHeight="1" x14ac:dyDescent="0.25">
      <c r="A2" s="5"/>
      <c r="B2" s="5"/>
      <c r="C2" s="5"/>
      <c r="D2" s="5"/>
      <c r="E2" s="5"/>
      <c r="F2" s="24"/>
      <c r="G2" s="5"/>
      <c r="H2" s="5"/>
    </row>
    <row r="3" spans="1:10" ht="15.75" x14ac:dyDescent="0.25">
      <c r="A3" s="238" t="s">
        <v>26</v>
      </c>
      <c r="B3" s="238"/>
      <c r="C3" s="238"/>
      <c r="D3" s="238"/>
      <c r="E3" s="238"/>
      <c r="F3" s="238"/>
      <c r="G3" s="238"/>
      <c r="H3" s="240"/>
    </row>
    <row r="4" spans="1:10" ht="18" x14ac:dyDescent="0.25">
      <c r="A4" s="5"/>
      <c r="B4" s="5"/>
      <c r="C4" s="5"/>
      <c r="D4" s="5"/>
      <c r="E4" s="5"/>
      <c r="F4" s="24"/>
      <c r="G4" s="5"/>
      <c r="H4" s="6"/>
    </row>
    <row r="5" spans="1:10" ht="18" customHeight="1" x14ac:dyDescent="0.25">
      <c r="A5" s="238" t="s">
        <v>30</v>
      </c>
      <c r="B5" s="239"/>
      <c r="C5" s="239"/>
      <c r="D5" s="239"/>
      <c r="E5" s="239"/>
      <c r="F5" s="239"/>
      <c r="G5" s="239"/>
      <c r="H5" s="239"/>
    </row>
    <row r="6" spans="1:10" ht="18" x14ac:dyDescent="0.25">
      <c r="A6" s="1"/>
      <c r="B6" s="2"/>
      <c r="C6" s="2"/>
      <c r="D6" s="2"/>
      <c r="E6" s="7"/>
      <c r="F6" s="7"/>
      <c r="G6" s="8"/>
      <c r="H6" s="33" t="s">
        <v>121</v>
      </c>
    </row>
    <row r="7" spans="1:10" ht="39" x14ac:dyDescent="0.25">
      <c r="A7" s="27"/>
      <c r="B7" s="28"/>
      <c r="C7" s="28"/>
      <c r="D7" s="29"/>
      <c r="E7" s="30"/>
      <c r="F7" s="94" t="s">
        <v>135</v>
      </c>
      <c r="G7" s="4" t="s">
        <v>136</v>
      </c>
      <c r="H7" s="4" t="s">
        <v>137</v>
      </c>
    </row>
    <row r="8" spans="1:10" x14ac:dyDescent="0.25">
      <c r="A8" s="241" t="s">
        <v>0</v>
      </c>
      <c r="B8" s="242"/>
      <c r="C8" s="242"/>
      <c r="D8" s="242"/>
      <c r="E8" s="243"/>
      <c r="F8" s="81">
        <f>F9+F10</f>
        <v>0</v>
      </c>
      <c r="G8" s="197">
        <f>G9+G10</f>
        <v>2320456</v>
      </c>
      <c r="H8" s="197">
        <f t="shared" ref="H8" si="0">H9+H10</f>
        <v>1012867.81</v>
      </c>
    </row>
    <row r="9" spans="1:10" x14ac:dyDescent="0.25">
      <c r="A9" s="244" t="s">
        <v>1</v>
      </c>
      <c r="B9" s="237"/>
      <c r="C9" s="237"/>
      <c r="D9" s="237"/>
      <c r="E9" s="245"/>
      <c r="F9" s="95"/>
      <c r="G9" s="195">
        <v>2320456</v>
      </c>
      <c r="H9" s="195">
        <v>1012867.81</v>
      </c>
    </row>
    <row r="10" spans="1:10" x14ac:dyDescent="0.25">
      <c r="A10" s="246" t="s">
        <v>2</v>
      </c>
      <c r="B10" s="245"/>
      <c r="C10" s="245"/>
      <c r="D10" s="245"/>
      <c r="E10" s="245"/>
      <c r="F10" s="95"/>
      <c r="G10" s="195"/>
      <c r="H10" s="195"/>
    </row>
    <row r="11" spans="1:10" x14ac:dyDescent="0.25">
      <c r="A11" s="34" t="s">
        <v>3</v>
      </c>
      <c r="B11" s="35"/>
      <c r="C11" s="35"/>
      <c r="D11" s="35"/>
      <c r="E11" s="35"/>
      <c r="F11" s="81">
        <f>F12+F13</f>
        <v>0</v>
      </c>
      <c r="G11" s="197">
        <f>G12+G13</f>
        <v>2320456</v>
      </c>
      <c r="H11" s="197">
        <f t="shared" ref="H11" si="1">H12+H13</f>
        <v>1025488.95</v>
      </c>
    </row>
    <row r="12" spans="1:10" x14ac:dyDescent="0.25">
      <c r="A12" s="236" t="s">
        <v>4</v>
      </c>
      <c r="B12" s="237"/>
      <c r="C12" s="237"/>
      <c r="D12" s="237"/>
      <c r="E12" s="237"/>
      <c r="F12" s="52"/>
      <c r="G12" s="195">
        <v>2254418</v>
      </c>
      <c r="H12" s="195">
        <v>1014062.23</v>
      </c>
    </row>
    <row r="13" spans="1:10" x14ac:dyDescent="0.25">
      <c r="A13" s="249" t="s">
        <v>5</v>
      </c>
      <c r="B13" s="245"/>
      <c r="C13" s="245"/>
      <c r="D13" s="245"/>
      <c r="E13" s="245"/>
      <c r="F13" s="95"/>
      <c r="G13" s="196">
        <v>66038</v>
      </c>
      <c r="H13" s="196">
        <v>11426.72</v>
      </c>
    </row>
    <row r="14" spans="1:10" x14ac:dyDescent="0.25">
      <c r="A14" s="248" t="s">
        <v>6</v>
      </c>
      <c r="B14" s="242"/>
      <c r="C14" s="242"/>
      <c r="D14" s="242"/>
      <c r="E14" s="242"/>
      <c r="F14" s="83">
        <f>F8-F11</f>
        <v>0</v>
      </c>
      <c r="G14" s="198">
        <f>G8-G11</f>
        <v>0</v>
      </c>
      <c r="H14" s="198">
        <f t="shared" ref="H14" si="2">H8-H11</f>
        <v>-12621.139999999898</v>
      </c>
    </row>
    <row r="15" spans="1:10" ht="18" x14ac:dyDescent="0.25">
      <c r="A15" s="5"/>
      <c r="B15" s="9"/>
      <c r="C15" s="9"/>
      <c r="D15" s="9"/>
      <c r="E15" s="9"/>
      <c r="F15" s="22"/>
      <c r="G15" s="3"/>
      <c r="H15" s="3"/>
    </row>
    <row r="16" spans="1:10" ht="18" customHeight="1" x14ac:dyDescent="0.25">
      <c r="A16" s="238" t="s">
        <v>31</v>
      </c>
      <c r="B16" s="239"/>
      <c r="C16" s="239"/>
      <c r="D16" s="239"/>
      <c r="E16" s="239"/>
      <c r="F16" s="239"/>
      <c r="G16" s="239"/>
      <c r="H16" s="239"/>
    </row>
    <row r="17" spans="1:8" ht="18" x14ac:dyDescent="0.25">
      <c r="A17" s="24"/>
      <c r="B17" s="22"/>
      <c r="C17" s="22"/>
      <c r="D17" s="22"/>
      <c r="E17" s="22"/>
      <c r="F17" s="22"/>
      <c r="G17" s="23"/>
      <c r="H17" s="23"/>
    </row>
    <row r="18" spans="1:8" ht="39" x14ac:dyDescent="0.25">
      <c r="A18" s="27"/>
      <c r="B18" s="28"/>
      <c r="C18" s="28"/>
      <c r="D18" s="29"/>
      <c r="E18" s="30"/>
      <c r="F18" s="94" t="s">
        <v>135</v>
      </c>
      <c r="G18" s="4" t="s">
        <v>136</v>
      </c>
      <c r="H18" s="4" t="s">
        <v>137</v>
      </c>
    </row>
    <row r="19" spans="1:8" ht="15.75" customHeight="1" x14ac:dyDescent="0.25">
      <c r="A19" s="244" t="s">
        <v>8</v>
      </c>
      <c r="B19" s="247"/>
      <c r="C19" s="247"/>
      <c r="D19" s="247"/>
      <c r="E19" s="247"/>
      <c r="F19" s="97"/>
      <c r="G19" s="32"/>
      <c r="H19" s="32"/>
    </row>
    <row r="20" spans="1:8" x14ac:dyDescent="0.25">
      <c r="A20" s="244" t="s">
        <v>9</v>
      </c>
      <c r="B20" s="237"/>
      <c r="C20" s="237"/>
      <c r="D20" s="237"/>
      <c r="E20" s="237"/>
      <c r="F20" s="52"/>
      <c r="G20" s="32"/>
      <c r="H20" s="32"/>
    </row>
    <row r="21" spans="1:8" x14ac:dyDescent="0.25">
      <c r="A21" s="248" t="s">
        <v>10</v>
      </c>
      <c r="B21" s="242"/>
      <c r="C21" s="242"/>
      <c r="D21" s="242"/>
      <c r="E21" s="242"/>
      <c r="F21" s="96"/>
      <c r="G21" s="31">
        <v>0</v>
      </c>
      <c r="H21" s="31">
        <v>0</v>
      </c>
    </row>
    <row r="22" spans="1:8" ht="18" x14ac:dyDescent="0.25">
      <c r="A22" s="21"/>
      <c r="B22" s="22"/>
      <c r="C22" s="22"/>
      <c r="D22" s="22"/>
      <c r="E22" s="22"/>
      <c r="F22" s="22"/>
      <c r="G22" s="23"/>
      <c r="H22" s="23"/>
    </row>
    <row r="23" spans="1:8" ht="18" customHeight="1" x14ac:dyDescent="0.25">
      <c r="A23" s="238" t="s">
        <v>38</v>
      </c>
      <c r="B23" s="239"/>
      <c r="C23" s="239"/>
      <c r="D23" s="239"/>
      <c r="E23" s="239"/>
      <c r="F23" s="239"/>
      <c r="G23" s="239"/>
      <c r="H23" s="239"/>
    </row>
    <row r="24" spans="1:8" ht="18" x14ac:dyDescent="0.25">
      <c r="A24" s="21"/>
      <c r="B24" s="22"/>
      <c r="C24" s="22"/>
      <c r="D24" s="22"/>
      <c r="E24" s="22"/>
      <c r="F24" s="22"/>
      <c r="G24" s="23"/>
      <c r="H24" s="23"/>
    </row>
    <row r="25" spans="1:8" ht="39" x14ac:dyDescent="0.25">
      <c r="A25" s="27"/>
      <c r="B25" s="28"/>
      <c r="C25" s="28"/>
      <c r="D25" s="29"/>
      <c r="E25" s="30"/>
      <c r="F25" s="94" t="s">
        <v>135</v>
      </c>
      <c r="G25" s="4" t="s">
        <v>136</v>
      </c>
      <c r="H25" s="4" t="s">
        <v>137</v>
      </c>
    </row>
    <row r="26" spans="1:8" x14ac:dyDescent="0.25">
      <c r="A26" s="252" t="s">
        <v>32</v>
      </c>
      <c r="B26" s="253"/>
      <c r="C26" s="253"/>
      <c r="D26" s="253"/>
      <c r="E26" s="253"/>
      <c r="F26" s="98"/>
      <c r="G26" s="199">
        <v>13847.8</v>
      </c>
      <c r="H26" s="199">
        <v>13847.8</v>
      </c>
    </row>
    <row r="27" spans="1:8" ht="30" customHeight="1" x14ac:dyDescent="0.25">
      <c r="A27" s="254" t="s">
        <v>7</v>
      </c>
      <c r="B27" s="255"/>
      <c r="C27" s="255"/>
      <c r="D27" s="255"/>
      <c r="E27" s="255"/>
      <c r="F27" s="99"/>
      <c r="G27" s="200">
        <v>13847.8</v>
      </c>
      <c r="H27" s="200">
        <v>13847.8</v>
      </c>
    </row>
    <row r="28" spans="1:8" x14ac:dyDescent="0.25">
      <c r="G28" s="113"/>
      <c r="H28" s="201"/>
    </row>
    <row r="29" spans="1:8" x14ac:dyDescent="0.25">
      <c r="G29" s="113"/>
      <c r="H29" s="201"/>
    </row>
    <row r="30" spans="1:8" x14ac:dyDescent="0.25">
      <c r="A30" s="236" t="s">
        <v>11</v>
      </c>
      <c r="B30" s="237"/>
      <c r="C30" s="237"/>
      <c r="D30" s="237"/>
      <c r="E30" s="237"/>
      <c r="F30" s="82">
        <f>F14+F27</f>
        <v>0</v>
      </c>
      <c r="G30" s="196">
        <f>G14+G27</f>
        <v>13847.8</v>
      </c>
      <c r="H30" s="196">
        <f t="shared" ref="H30" si="3">H14+H27</f>
        <v>1226.6600000001017</v>
      </c>
    </row>
    <row r="31" spans="1:8" ht="11.25" customHeight="1" x14ac:dyDescent="0.25">
      <c r="A31" s="16"/>
      <c r="B31" s="17"/>
      <c r="C31" s="17"/>
      <c r="D31" s="17"/>
      <c r="E31" s="17"/>
      <c r="F31" s="17"/>
      <c r="G31" s="18"/>
      <c r="H31" s="18"/>
    </row>
    <row r="32" spans="1:8" ht="24.95" customHeight="1" x14ac:dyDescent="0.25">
      <c r="A32" s="250" t="s">
        <v>39</v>
      </c>
      <c r="B32" s="251"/>
      <c r="C32" s="251"/>
      <c r="D32" s="251"/>
      <c r="E32" s="251"/>
      <c r="F32" s="251"/>
      <c r="G32" s="251"/>
      <c r="H32" s="251"/>
    </row>
    <row r="33" spans="1:8" ht="24.95" customHeight="1" x14ac:dyDescent="0.25"/>
    <row r="34" spans="1:8" ht="24.95" customHeight="1" x14ac:dyDescent="0.25">
      <c r="A34" s="250" t="s">
        <v>33</v>
      </c>
      <c r="B34" s="251"/>
      <c r="C34" s="251"/>
      <c r="D34" s="251"/>
      <c r="E34" s="251"/>
      <c r="F34" s="251"/>
      <c r="G34" s="251"/>
      <c r="H34" s="251"/>
    </row>
    <row r="35" spans="1:8" ht="24.95" customHeight="1" x14ac:dyDescent="0.25"/>
    <row r="36" spans="1:8" ht="24.95" customHeight="1" x14ac:dyDescent="0.25">
      <c r="A36" s="250" t="s">
        <v>34</v>
      </c>
      <c r="B36" s="251"/>
      <c r="C36" s="251"/>
      <c r="D36" s="251"/>
      <c r="E36" s="251"/>
      <c r="F36" s="251"/>
      <c r="G36" s="251"/>
      <c r="H36" s="251"/>
    </row>
  </sheetData>
  <mergeCells count="20">
    <mergeCell ref="A36:H36"/>
    <mergeCell ref="A23:H23"/>
    <mergeCell ref="A32:H32"/>
    <mergeCell ref="A30:E30"/>
    <mergeCell ref="A34:H34"/>
    <mergeCell ref="A26:E26"/>
    <mergeCell ref="A27:E27"/>
    <mergeCell ref="A19:E19"/>
    <mergeCell ref="A20:E20"/>
    <mergeCell ref="A21:E21"/>
    <mergeCell ref="A13:E13"/>
    <mergeCell ref="A14:E14"/>
    <mergeCell ref="A1:H1"/>
    <mergeCell ref="A12:E12"/>
    <mergeCell ref="A5:H5"/>
    <mergeCell ref="A16:H16"/>
    <mergeCell ref="A3:H3"/>
    <mergeCell ref="A8:E8"/>
    <mergeCell ref="A9:E9"/>
    <mergeCell ref="A10:E10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1"/>
  <sheetViews>
    <sheetView topLeftCell="A232" zoomScale="150" zoomScaleNormal="150" workbookViewId="0">
      <selection activeCell="J76" sqref="J7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7.7109375" bestFit="1" customWidth="1"/>
    <col min="4" max="4" width="34.140625" customWidth="1"/>
    <col min="5" max="5" width="12.28515625" customWidth="1"/>
    <col min="6" max="6" width="23.28515625" customWidth="1"/>
    <col min="7" max="7" width="21.28515625" customWidth="1"/>
    <col min="8" max="8" width="12.7109375" style="135" customWidth="1"/>
  </cols>
  <sheetData>
    <row r="1" spans="1:11" ht="42" customHeight="1" x14ac:dyDescent="0.25">
      <c r="A1" s="235" t="s">
        <v>134</v>
      </c>
      <c r="B1" s="235"/>
      <c r="C1" s="235"/>
      <c r="D1" s="235"/>
      <c r="E1" s="235"/>
      <c r="F1" s="235"/>
      <c r="G1" s="235"/>
      <c r="H1" s="235"/>
      <c r="I1" s="93"/>
      <c r="J1" s="93"/>
      <c r="K1" s="93"/>
    </row>
    <row r="2" spans="1:11" ht="18" customHeight="1" x14ac:dyDescent="0.25">
      <c r="A2" s="5"/>
      <c r="B2" s="5"/>
      <c r="C2" s="5"/>
      <c r="D2" s="5"/>
      <c r="E2" s="24"/>
      <c r="F2" s="5"/>
      <c r="G2" s="5"/>
      <c r="H2" s="24"/>
    </row>
    <row r="3" spans="1:11" ht="15.75" x14ac:dyDescent="0.25">
      <c r="A3" s="238" t="s">
        <v>26</v>
      </c>
      <c r="B3" s="238"/>
      <c r="C3" s="238"/>
      <c r="D3" s="238"/>
      <c r="E3" s="238"/>
      <c r="F3" s="238"/>
      <c r="G3" s="240"/>
      <c r="H3" s="240"/>
    </row>
    <row r="4" spans="1:11" ht="18" x14ac:dyDescent="0.25">
      <c r="A4" s="5"/>
      <c r="B4" s="5"/>
      <c r="C4" s="5"/>
      <c r="D4" s="5"/>
      <c r="E4" s="24"/>
      <c r="F4" s="5"/>
      <c r="G4" s="6"/>
      <c r="H4" s="125"/>
    </row>
    <row r="5" spans="1:11" ht="18" customHeight="1" x14ac:dyDescent="0.25">
      <c r="A5" s="238" t="s">
        <v>12</v>
      </c>
      <c r="B5" s="239"/>
      <c r="C5" s="239"/>
      <c r="D5" s="239"/>
      <c r="E5" s="239"/>
      <c r="F5" s="239"/>
      <c r="G5" s="239"/>
      <c r="H5" s="239"/>
    </row>
    <row r="6" spans="1:11" ht="18" x14ac:dyDescent="0.25">
      <c r="A6" s="5"/>
      <c r="B6" s="5"/>
      <c r="C6" s="5"/>
      <c r="D6" s="5"/>
      <c r="E6" s="24"/>
      <c r="F6" s="5"/>
      <c r="G6" s="6"/>
      <c r="H6" s="125"/>
    </row>
    <row r="7" spans="1:11" ht="15.75" x14ac:dyDescent="0.25">
      <c r="A7" s="238" t="s">
        <v>1</v>
      </c>
      <c r="B7" s="259"/>
      <c r="C7" s="259"/>
      <c r="D7" s="259"/>
      <c r="E7" s="259"/>
      <c r="F7" s="259"/>
      <c r="G7" s="259"/>
      <c r="H7" s="259"/>
    </row>
    <row r="8" spans="1:11" ht="18" x14ac:dyDescent="0.25">
      <c r="A8" s="5"/>
      <c r="B8" s="5"/>
      <c r="C8" s="5"/>
      <c r="D8" s="5"/>
      <c r="E8" s="24"/>
      <c r="F8" s="213">
        <f>F11+F56</f>
        <v>2334303.79</v>
      </c>
      <c r="G8" s="213">
        <f>G11</f>
        <v>1012867.81</v>
      </c>
      <c r="H8" s="62"/>
      <c r="I8" s="50"/>
    </row>
    <row r="9" spans="1:11" ht="51" x14ac:dyDescent="0.25">
      <c r="A9" s="20" t="s">
        <v>13</v>
      </c>
      <c r="B9" s="19" t="s">
        <v>148</v>
      </c>
      <c r="C9" s="19" t="s">
        <v>15</v>
      </c>
      <c r="D9" s="19" t="s">
        <v>140</v>
      </c>
      <c r="E9" s="19" t="s">
        <v>135</v>
      </c>
      <c r="F9" s="20" t="s">
        <v>136</v>
      </c>
      <c r="G9" s="20" t="s">
        <v>137</v>
      </c>
      <c r="H9" s="20" t="s">
        <v>138</v>
      </c>
    </row>
    <row r="10" spans="1:11" x14ac:dyDescent="0.25">
      <c r="A10" s="256">
        <v>1</v>
      </c>
      <c r="B10" s="257"/>
      <c r="C10" s="257"/>
      <c r="D10" s="258"/>
      <c r="E10" s="100">
        <v>2</v>
      </c>
      <c r="F10" s="101">
        <v>3</v>
      </c>
      <c r="G10" s="101">
        <v>4</v>
      </c>
      <c r="H10" s="101" t="s">
        <v>139</v>
      </c>
    </row>
    <row r="11" spans="1:11" ht="15.75" customHeight="1" x14ac:dyDescent="0.25">
      <c r="A11" s="51">
        <v>6</v>
      </c>
      <c r="B11" s="51"/>
      <c r="C11" s="51"/>
      <c r="D11" s="51" t="s">
        <v>16</v>
      </c>
      <c r="E11" s="51"/>
      <c r="F11" s="219">
        <f>F12+F26+F30+F34+F43+F48</f>
        <v>2320456</v>
      </c>
      <c r="G11" s="219">
        <f>G12+G26+G30+G34+G40+G43+G48</f>
        <v>1012867.81</v>
      </c>
      <c r="H11" s="127">
        <f>(G11/F11)*100</f>
        <v>43.649515871018458</v>
      </c>
    </row>
    <row r="12" spans="1:11" ht="25.5" x14ac:dyDescent="0.25">
      <c r="A12" s="38"/>
      <c r="B12" s="39">
        <v>63</v>
      </c>
      <c r="C12" s="39"/>
      <c r="D12" s="39" t="s">
        <v>35</v>
      </c>
      <c r="E12" s="39"/>
      <c r="F12" s="218">
        <f>SUM(F13,F20)</f>
        <v>1681135</v>
      </c>
      <c r="G12" s="218">
        <f>G13+G20</f>
        <v>846142.66</v>
      </c>
      <c r="H12" s="126">
        <f>(G12/F12)*100</f>
        <v>50.331630713773734</v>
      </c>
    </row>
    <row r="13" spans="1:11" s="110" customFormat="1" x14ac:dyDescent="0.25">
      <c r="A13" s="108"/>
      <c r="B13" s="108"/>
      <c r="C13" s="108">
        <v>57</v>
      </c>
      <c r="D13" s="108" t="s">
        <v>51</v>
      </c>
      <c r="E13" s="108"/>
      <c r="F13" s="228">
        <f>SUM(F14,F17)</f>
        <v>1456253</v>
      </c>
      <c r="G13" s="109">
        <f>G14+G17</f>
        <v>810140.88</v>
      </c>
      <c r="H13" s="127">
        <f>(G13/F13)*100</f>
        <v>55.631877153214447</v>
      </c>
    </row>
    <row r="14" spans="1:11" ht="22.5" x14ac:dyDescent="0.25">
      <c r="A14" s="12"/>
      <c r="B14" s="25">
        <v>636</v>
      </c>
      <c r="C14" s="13"/>
      <c r="D14" s="121" t="s">
        <v>143</v>
      </c>
      <c r="E14" s="13"/>
      <c r="F14" s="56">
        <f>F15+F16</f>
        <v>1453473.75</v>
      </c>
      <c r="G14" s="216">
        <f>G15+G16</f>
        <v>808296.56</v>
      </c>
      <c r="H14" s="127">
        <f>(G14/F14)*100</f>
        <v>55.611362778309555</v>
      </c>
    </row>
    <row r="15" spans="1:11" ht="22.5" x14ac:dyDescent="0.25">
      <c r="A15" s="12"/>
      <c r="B15" s="12">
        <v>6361</v>
      </c>
      <c r="C15" s="13"/>
      <c r="D15" s="121" t="s">
        <v>144</v>
      </c>
      <c r="E15" s="13"/>
      <c r="F15" s="56">
        <v>1453473.75</v>
      </c>
      <c r="G15" s="112">
        <v>808296.56</v>
      </c>
      <c r="H15" s="127">
        <f>(G15/F15)*100</f>
        <v>55.611362778309555</v>
      </c>
    </row>
    <row r="16" spans="1:11" ht="22.5" x14ac:dyDescent="0.25">
      <c r="A16" s="12"/>
      <c r="B16" s="12">
        <v>6362</v>
      </c>
      <c r="C16" s="13"/>
      <c r="D16" s="121" t="s">
        <v>145</v>
      </c>
      <c r="E16" s="13"/>
      <c r="F16" s="56">
        <v>0</v>
      </c>
      <c r="G16" s="112">
        <v>0</v>
      </c>
      <c r="H16" s="128"/>
    </row>
    <row r="17" spans="1:8" ht="22.5" x14ac:dyDescent="0.25">
      <c r="A17" s="12"/>
      <c r="B17" s="25">
        <v>639</v>
      </c>
      <c r="C17" s="13"/>
      <c r="D17" s="121" t="s">
        <v>146</v>
      </c>
      <c r="E17" s="13"/>
      <c r="F17" s="56">
        <f>F18+F19</f>
        <v>2779.25</v>
      </c>
      <c r="G17" s="216">
        <f>G18+G19</f>
        <v>1844.3200000000002</v>
      </c>
      <c r="H17" s="127">
        <f t="shared" ref="H17:H41" si="0">(G17/F17)*100</f>
        <v>66.360349015022052</v>
      </c>
    </row>
    <row r="18" spans="1:8" ht="22.5" x14ac:dyDescent="0.25">
      <c r="A18" s="12"/>
      <c r="B18" s="12">
        <v>6391</v>
      </c>
      <c r="C18" s="13"/>
      <c r="D18" s="121" t="s">
        <v>147</v>
      </c>
      <c r="E18" s="13"/>
      <c r="F18" s="56">
        <v>438.02</v>
      </c>
      <c r="G18" s="112">
        <v>276.64999999999998</v>
      </c>
      <c r="H18" s="127">
        <f t="shared" si="0"/>
        <v>63.159216474133594</v>
      </c>
    </row>
    <row r="19" spans="1:8" ht="33.75" x14ac:dyDescent="0.25">
      <c r="A19" s="12"/>
      <c r="B19" s="12">
        <v>6393</v>
      </c>
      <c r="C19" s="13"/>
      <c r="D19" s="121" t="s">
        <v>149</v>
      </c>
      <c r="E19" s="13"/>
      <c r="F19" s="56">
        <v>2341.23</v>
      </c>
      <c r="G19" s="112">
        <v>1567.67</v>
      </c>
      <c r="H19" s="127">
        <f t="shared" si="0"/>
        <v>66.959247916693371</v>
      </c>
    </row>
    <row r="20" spans="1:8" s="110" customFormat="1" x14ac:dyDescent="0.25">
      <c r="A20" s="108"/>
      <c r="B20" s="108"/>
      <c r="C20" s="108">
        <v>5402</v>
      </c>
      <c r="D20" s="108" t="s">
        <v>56</v>
      </c>
      <c r="E20" s="108"/>
      <c r="F20" s="109">
        <f>F21+F23</f>
        <v>224882</v>
      </c>
      <c r="G20" s="109">
        <f>G21+G23</f>
        <v>36001.780000000006</v>
      </c>
      <c r="H20" s="127">
        <f t="shared" si="0"/>
        <v>16.00918704031448</v>
      </c>
    </row>
    <row r="21" spans="1:8" s="110" customFormat="1" x14ac:dyDescent="0.25">
      <c r="A21" s="108"/>
      <c r="B21" s="25">
        <v>636</v>
      </c>
      <c r="C21" s="108"/>
      <c r="D21" s="217" t="s">
        <v>237</v>
      </c>
      <c r="E21" s="108"/>
      <c r="F21" s="109">
        <v>108877</v>
      </c>
      <c r="G21" s="109">
        <f>G22</f>
        <v>1500.73</v>
      </c>
      <c r="H21" s="127">
        <f t="shared" si="0"/>
        <v>1.3783719242815287</v>
      </c>
    </row>
    <row r="22" spans="1:8" s="110" customFormat="1" x14ac:dyDescent="0.25">
      <c r="A22" s="108"/>
      <c r="B22" s="13">
        <v>6361</v>
      </c>
      <c r="C22" s="108"/>
      <c r="D22" s="217" t="s">
        <v>237</v>
      </c>
      <c r="E22" s="108"/>
      <c r="F22" s="109">
        <v>108877</v>
      </c>
      <c r="G22" s="109">
        <v>1500.73</v>
      </c>
      <c r="H22" s="127">
        <f t="shared" si="0"/>
        <v>1.3783719242815287</v>
      </c>
    </row>
    <row r="23" spans="1:8" s="105" customFormat="1" ht="22.5" x14ac:dyDescent="0.25">
      <c r="A23" s="12"/>
      <c r="B23" s="25">
        <v>639</v>
      </c>
      <c r="C23" s="12"/>
      <c r="D23" s="121" t="s">
        <v>147</v>
      </c>
      <c r="E23" s="12"/>
      <c r="F23" s="112">
        <f>F24+F25</f>
        <v>116005</v>
      </c>
      <c r="G23" s="216">
        <f>G24+G25</f>
        <v>34501.050000000003</v>
      </c>
      <c r="H23" s="127">
        <f t="shared" si="0"/>
        <v>29.74100254299384</v>
      </c>
    </row>
    <row r="24" spans="1:8" s="105" customFormat="1" ht="22.5" x14ac:dyDescent="0.25">
      <c r="A24" s="12"/>
      <c r="B24" s="12">
        <v>6391</v>
      </c>
      <c r="C24" s="12"/>
      <c r="D24" s="121" t="s">
        <v>147</v>
      </c>
      <c r="E24" s="12"/>
      <c r="F24" s="56">
        <v>10182.6</v>
      </c>
      <c r="G24" s="112">
        <v>4921.53</v>
      </c>
      <c r="H24" s="127">
        <f t="shared" si="0"/>
        <v>48.332744092864296</v>
      </c>
    </row>
    <row r="25" spans="1:8" s="105" customFormat="1" ht="33.75" x14ac:dyDescent="0.25">
      <c r="A25" s="12"/>
      <c r="B25" s="12">
        <v>6393</v>
      </c>
      <c r="C25" s="12"/>
      <c r="D25" s="121" t="s">
        <v>149</v>
      </c>
      <c r="E25" s="12"/>
      <c r="F25" s="56">
        <v>105822.39999999999</v>
      </c>
      <c r="G25" s="112">
        <v>29579.52</v>
      </c>
      <c r="H25" s="128">
        <f t="shared" si="0"/>
        <v>27.952040399764133</v>
      </c>
    </row>
    <row r="26" spans="1:8" x14ac:dyDescent="0.25">
      <c r="A26" s="40"/>
      <c r="B26" s="40">
        <v>64</v>
      </c>
      <c r="C26" s="41"/>
      <c r="D26" s="40" t="s">
        <v>40</v>
      </c>
      <c r="E26" s="40"/>
      <c r="F26" s="218">
        <f>F27</f>
        <v>325</v>
      </c>
      <c r="G26" s="218">
        <f t="shared" ref="G26" si="1">G27</f>
        <v>82.52</v>
      </c>
      <c r="H26" s="126">
        <f t="shared" si="0"/>
        <v>25.390769230769227</v>
      </c>
    </row>
    <row r="27" spans="1:8" s="110" customFormat="1" x14ac:dyDescent="0.25">
      <c r="A27" s="108"/>
      <c r="B27" s="108"/>
      <c r="C27" s="108">
        <v>31</v>
      </c>
      <c r="D27" s="108" t="s">
        <v>52</v>
      </c>
      <c r="E27" s="108"/>
      <c r="F27" s="109">
        <v>325</v>
      </c>
      <c r="G27" s="109">
        <f>G28</f>
        <v>82.52</v>
      </c>
      <c r="H27" s="127">
        <f t="shared" si="0"/>
        <v>25.390769230769227</v>
      </c>
    </row>
    <row r="28" spans="1:8" x14ac:dyDescent="0.25">
      <c r="A28" s="12"/>
      <c r="B28" s="25">
        <v>641</v>
      </c>
      <c r="C28" s="13"/>
      <c r="D28" s="122" t="s">
        <v>150</v>
      </c>
      <c r="E28" s="13"/>
      <c r="F28" s="56">
        <f>F29</f>
        <v>325</v>
      </c>
      <c r="G28" s="216">
        <f>G29</f>
        <v>82.52</v>
      </c>
      <c r="H28" s="127">
        <f t="shared" si="0"/>
        <v>25.390769230769227</v>
      </c>
    </row>
    <row r="29" spans="1:8" ht="22.5" x14ac:dyDescent="0.25">
      <c r="A29" s="12"/>
      <c r="B29" s="12">
        <v>6413</v>
      </c>
      <c r="C29" s="13"/>
      <c r="D29" s="121" t="s">
        <v>151</v>
      </c>
      <c r="E29" s="13"/>
      <c r="F29" s="56">
        <v>325</v>
      </c>
      <c r="G29" s="112">
        <v>82.52</v>
      </c>
      <c r="H29" s="127">
        <f t="shared" si="0"/>
        <v>25.390769230769227</v>
      </c>
    </row>
    <row r="30" spans="1:8" ht="58.5" customHeight="1" x14ac:dyDescent="0.25">
      <c r="A30" s="40"/>
      <c r="B30" s="40">
        <v>65</v>
      </c>
      <c r="C30" s="41"/>
      <c r="D30" s="42" t="s">
        <v>41</v>
      </c>
      <c r="E30" s="42"/>
      <c r="F30" s="218">
        <f>F31</f>
        <v>83080</v>
      </c>
      <c r="G30" s="218">
        <f t="shared" ref="G30" si="2">G31</f>
        <v>17287.05</v>
      </c>
      <c r="H30" s="126">
        <f t="shared" si="0"/>
        <v>20.807715454983146</v>
      </c>
    </row>
    <row r="31" spans="1:8" s="110" customFormat="1" x14ac:dyDescent="0.25">
      <c r="A31" s="108"/>
      <c r="B31" s="108"/>
      <c r="C31" s="108">
        <v>41</v>
      </c>
      <c r="D31" s="108" t="s">
        <v>50</v>
      </c>
      <c r="E31" s="108"/>
      <c r="F31" s="109">
        <v>83080</v>
      </c>
      <c r="G31" s="109">
        <f>G32</f>
        <v>17287.05</v>
      </c>
      <c r="H31" s="127">
        <f t="shared" si="0"/>
        <v>20.807715454983146</v>
      </c>
    </row>
    <row r="32" spans="1:8" x14ac:dyDescent="0.25">
      <c r="A32" s="12"/>
      <c r="B32" s="25">
        <v>652</v>
      </c>
      <c r="C32" s="13"/>
      <c r="D32" s="122" t="s">
        <v>152</v>
      </c>
      <c r="E32" s="13"/>
      <c r="F32" s="56">
        <f>F33</f>
        <v>83080</v>
      </c>
      <c r="G32" s="216">
        <f>G33</f>
        <v>17287.05</v>
      </c>
      <c r="H32" s="127">
        <f t="shared" si="0"/>
        <v>20.807715454983146</v>
      </c>
    </row>
    <row r="33" spans="1:8" x14ac:dyDescent="0.25">
      <c r="A33" s="12"/>
      <c r="B33" s="12">
        <v>6526</v>
      </c>
      <c r="C33" s="13"/>
      <c r="D33" s="122" t="s">
        <v>153</v>
      </c>
      <c r="E33" s="13"/>
      <c r="F33" s="56">
        <v>83080</v>
      </c>
      <c r="G33" s="112">
        <v>17287.05</v>
      </c>
      <c r="H33" s="127">
        <f t="shared" si="0"/>
        <v>20.807715454983146</v>
      </c>
    </row>
    <row r="34" spans="1:8" ht="25.5" x14ac:dyDescent="0.25">
      <c r="A34" s="40"/>
      <c r="B34" s="40">
        <v>66</v>
      </c>
      <c r="C34" s="41"/>
      <c r="D34" s="42" t="s">
        <v>46</v>
      </c>
      <c r="E34" s="42"/>
      <c r="F34" s="218">
        <f>SUM(F35,F39)</f>
        <v>10086</v>
      </c>
      <c r="G34" s="218">
        <f>G36+G40</f>
        <v>6471.82</v>
      </c>
      <c r="H34" s="126">
        <f t="shared" si="0"/>
        <v>64.166369224667847</v>
      </c>
    </row>
    <row r="35" spans="1:8" s="110" customFormat="1" x14ac:dyDescent="0.25">
      <c r="A35" s="108"/>
      <c r="B35" s="108"/>
      <c r="C35" s="108">
        <v>31</v>
      </c>
      <c r="D35" s="108" t="s">
        <v>52</v>
      </c>
      <c r="E35" s="108"/>
      <c r="F35" s="109">
        <v>9821</v>
      </c>
      <c r="G35" s="109">
        <f>G36</f>
        <v>6331.82</v>
      </c>
      <c r="H35" s="127">
        <f t="shared" si="0"/>
        <v>64.472253334690961</v>
      </c>
    </row>
    <row r="36" spans="1:8" ht="22.5" x14ac:dyDescent="0.25">
      <c r="A36" s="12"/>
      <c r="B36" s="25">
        <v>661</v>
      </c>
      <c r="C36" s="13"/>
      <c r="D36" s="121" t="s">
        <v>154</v>
      </c>
      <c r="E36" s="13"/>
      <c r="F36" s="56">
        <f>F37+F38</f>
        <v>9821</v>
      </c>
      <c r="G36" s="216">
        <f>G37+G38</f>
        <v>6331.82</v>
      </c>
      <c r="H36" s="127">
        <f t="shared" si="0"/>
        <v>64.472253334690961</v>
      </c>
    </row>
    <row r="37" spans="1:8" x14ac:dyDescent="0.25">
      <c r="A37" s="12"/>
      <c r="B37" s="12">
        <v>6614</v>
      </c>
      <c r="C37" s="13"/>
      <c r="D37" s="122" t="s">
        <v>155</v>
      </c>
      <c r="E37" s="13"/>
      <c r="F37" s="56">
        <v>0</v>
      </c>
      <c r="G37" s="112">
        <v>0</v>
      </c>
      <c r="H37" s="127" t="e">
        <f t="shared" si="0"/>
        <v>#DIV/0!</v>
      </c>
    </row>
    <row r="38" spans="1:8" x14ac:dyDescent="0.25">
      <c r="A38" s="12"/>
      <c r="B38" s="12">
        <v>6615</v>
      </c>
      <c r="C38" s="13"/>
      <c r="D38" s="122" t="s">
        <v>156</v>
      </c>
      <c r="E38" s="13"/>
      <c r="F38" s="56">
        <v>9821</v>
      </c>
      <c r="G38" s="112">
        <v>6331.82</v>
      </c>
      <c r="H38" s="127">
        <f t="shared" si="0"/>
        <v>64.472253334690961</v>
      </c>
    </row>
    <row r="39" spans="1:8" s="110" customFormat="1" x14ac:dyDescent="0.25">
      <c r="A39" s="108"/>
      <c r="B39" s="108"/>
      <c r="C39" s="108">
        <v>6103</v>
      </c>
      <c r="D39" s="108" t="s">
        <v>53</v>
      </c>
      <c r="E39" s="108"/>
      <c r="F39" s="109">
        <f>F41+F42</f>
        <v>265</v>
      </c>
      <c r="G39" s="109">
        <f>G40</f>
        <v>140</v>
      </c>
      <c r="H39" s="127">
        <f t="shared" si="0"/>
        <v>52.830188679245282</v>
      </c>
    </row>
    <row r="40" spans="1:8" ht="33.75" x14ac:dyDescent="0.25">
      <c r="A40" s="12"/>
      <c r="B40" s="25">
        <v>663</v>
      </c>
      <c r="C40" s="13"/>
      <c r="D40" s="121" t="s">
        <v>157</v>
      </c>
      <c r="E40" s="13"/>
      <c r="F40" s="56">
        <f>F41</f>
        <v>265</v>
      </c>
      <c r="G40" s="216">
        <f>G41+G42</f>
        <v>140</v>
      </c>
      <c r="H40" s="127">
        <f t="shared" si="0"/>
        <v>52.830188679245282</v>
      </c>
    </row>
    <row r="41" spans="1:8" x14ac:dyDescent="0.25">
      <c r="A41" s="12"/>
      <c r="B41" s="12">
        <v>6631</v>
      </c>
      <c r="C41" s="13"/>
      <c r="D41" s="122" t="s">
        <v>158</v>
      </c>
      <c r="E41" s="13"/>
      <c r="F41" s="56">
        <v>265</v>
      </c>
      <c r="G41" s="112">
        <v>140</v>
      </c>
      <c r="H41" s="127">
        <f t="shared" si="0"/>
        <v>52.830188679245282</v>
      </c>
    </row>
    <row r="42" spans="1:8" x14ac:dyDescent="0.25">
      <c r="A42" s="12"/>
      <c r="B42" s="12">
        <v>6632</v>
      </c>
      <c r="C42" s="13"/>
      <c r="D42" s="122" t="s">
        <v>159</v>
      </c>
      <c r="E42" s="13"/>
      <c r="F42" s="56"/>
      <c r="G42" s="56"/>
      <c r="H42" s="128"/>
    </row>
    <row r="43" spans="1:8" ht="25.5" x14ac:dyDescent="0.25">
      <c r="A43" s="40"/>
      <c r="B43" s="40">
        <v>67</v>
      </c>
      <c r="C43" s="41"/>
      <c r="D43" s="39" t="s">
        <v>36</v>
      </c>
      <c r="E43" s="39"/>
      <c r="F43" s="218">
        <f>F44</f>
        <v>545830</v>
      </c>
      <c r="G43" s="218">
        <f>G44</f>
        <v>142743.76</v>
      </c>
      <c r="H43" s="126">
        <f>(G43/F43)*100</f>
        <v>26.151688254584766</v>
      </c>
    </row>
    <row r="44" spans="1:8" s="110" customFormat="1" x14ac:dyDescent="0.25">
      <c r="A44" s="108"/>
      <c r="B44" s="108"/>
      <c r="C44" s="108">
        <v>11</v>
      </c>
      <c r="D44" s="108" t="s">
        <v>17</v>
      </c>
      <c r="E44" s="108"/>
      <c r="F44" s="109">
        <f>F45</f>
        <v>545830</v>
      </c>
      <c r="G44" s="109">
        <f>G45</f>
        <v>142743.76</v>
      </c>
      <c r="H44" s="127">
        <f>(G44/F44)*100</f>
        <v>26.151688254584766</v>
      </c>
    </row>
    <row r="45" spans="1:8" ht="33.75" x14ac:dyDescent="0.25">
      <c r="A45" s="12"/>
      <c r="B45" s="12">
        <v>671</v>
      </c>
      <c r="C45" s="13"/>
      <c r="D45" s="121" t="s">
        <v>160</v>
      </c>
      <c r="E45" s="13"/>
      <c r="F45" s="56">
        <f>SUM(F46:F47)</f>
        <v>545830</v>
      </c>
      <c r="G45" s="112">
        <f>G46+G47</f>
        <v>142743.76</v>
      </c>
      <c r="H45" s="127">
        <f>(G45/F45)*100</f>
        <v>26.151688254584766</v>
      </c>
    </row>
    <row r="46" spans="1:8" ht="22.5" x14ac:dyDescent="0.25">
      <c r="A46" s="12"/>
      <c r="B46" s="12">
        <v>6711</v>
      </c>
      <c r="C46" s="13"/>
      <c r="D46" s="121" t="s">
        <v>161</v>
      </c>
      <c r="E46" s="13"/>
      <c r="F46" s="56">
        <v>517357</v>
      </c>
      <c r="G46" s="112">
        <v>139116.76</v>
      </c>
      <c r="H46" s="127">
        <f>(G46/F46)*100</f>
        <v>26.889896145215008</v>
      </c>
    </row>
    <row r="47" spans="1:8" ht="33.75" x14ac:dyDescent="0.25">
      <c r="A47" s="12"/>
      <c r="B47" s="12">
        <v>6712</v>
      </c>
      <c r="C47" s="13"/>
      <c r="D47" s="121" t="s">
        <v>238</v>
      </c>
      <c r="E47" s="13"/>
      <c r="F47" s="56">
        <v>28473</v>
      </c>
      <c r="G47" s="112">
        <v>3627</v>
      </c>
      <c r="H47" s="127">
        <f>(G47/F47)*100</f>
        <v>12.73838373195659</v>
      </c>
    </row>
    <row r="48" spans="1:8" x14ac:dyDescent="0.25">
      <c r="A48" s="40"/>
      <c r="B48" s="40">
        <v>68</v>
      </c>
      <c r="C48" s="41"/>
      <c r="D48" s="42" t="s">
        <v>42</v>
      </c>
      <c r="E48" s="42"/>
      <c r="F48" s="218">
        <f>F49</f>
        <v>0</v>
      </c>
      <c r="G48" s="218">
        <f t="shared" ref="G48" si="3">G49</f>
        <v>0</v>
      </c>
      <c r="H48" s="126">
        <v>0</v>
      </c>
    </row>
    <row r="49" spans="1:8" s="113" customFormat="1" x14ac:dyDescent="0.25">
      <c r="A49" s="111"/>
      <c r="B49" s="111"/>
      <c r="C49" s="108">
        <v>31</v>
      </c>
      <c r="D49" s="108" t="s">
        <v>52</v>
      </c>
      <c r="E49" s="108"/>
      <c r="F49" s="112">
        <v>0</v>
      </c>
      <c r="G49" s="112">
        <v>0</v>
      </c>
      <c r="H49" s="129"/>
    </row>
    <row r="50" spans="1:8" x14ac:dyDescent="0.25">
      <c r="A50" s="53"/>
      <c r="B50" s="53"/>
      <c r="C50" s="54"/>
      <c r="D50" s="54"/>
      <c r="E50" s="54"/>
      <c r="F50" s="55"/>
      <c r="G50" s="55"/>
      <c r="H50" s="130"/>
    </row>
    <row r="51" spans="1:8" ht="15.75" x14ac:dyDescent="0.25">
      <c r="A51" s="238" t="s">
        <v>94</v>
      </c>
      <c r="B51" s="259"/>
      <c r="C51" s="259"/>
      <c r="D51" s="259"/>
      <c r="E51" s="259"/>
      <c r="F51" s="259"/>
      <c r="G51" s="259"/>
      <c r="H51" s="259"/>
    </row>
    <row r="52" spans="1:8" x14ac:dyDescent="0.25">
      <c r="A52" s="53"/>
      <c r="B52" s="53"/>
      <c r="C52" s="54"/>
      <c r="D52" s="54"/>
      <c r="E52" s="54"/>
      <c r="F52" s="55"/>
      <c r="G52" s="55"/>
      <c r="H52" s="131" t="s">
        <v>54</v>
      </c>
    </row>
    <row r="53" spans="1:8" ht="38.25" x14ac:dyDescent="0.25">
      <c r="A53" s="20" t="s">
        <v>13</v>
      </c>
      <c r="B53" s="19" t="s">
        <v>14</v>
      </c>
      <c r="C53" s="19" t="s">
        <v>15</v>
      </c>
      <c r="D53" s="19" t="s">
        <v>140</v>
      </c>
      <c r="E53" s="19" t="s">
        <v>135</v>
      </c>
      <c r="F53" s="20" t="s">
        <v>136</v>
      </c>
      <c r="G53" s="20" t="s">
        <v>137</v>
      </c>
      <c r="H53" s="20" t="s">
        <v>138</v>
      </c>
    </row>
    <row r="54" spans="1:8" x14ac:dyDescent="0.25">
      <c r="A54" s="256">
        <v>1</v>
      </c>
      <c r="B54" s="257"/>
      <c r="C54" s="257"/>
      <c r="D54" s="258"/>
      <c r="E54" s="100">
        <v>2</v>
      </c>
      <c r="F54" s="101">
        <v>3</v>
      </c>
      <c r="G54" s="101">
        <v>4</v>
      </c>
      <c r="H54" s="101" t="s">
        <v>139</v>
      </c>
    </row>
    <row r="55" spans="1:8" x14ac:dyDescent="0.25">
      <c r="A55" s="45">
        <v>9</v>
      </c>
      <c r="B55" s="45"/>
      <c r="C55" s="45"/>
      <c r="D55" s="45" t="s">
        <v>91</v>
      </c>
      <c r="E55" s="45"/>
      <c r="F55" s="46"/>
      <c r="G55" s="46"/>
      <c r="H55" s="132"/>
    </row>
    <row r="56" spans="1:8" x14ac:dyDescent="0.25">
      <c r="A56" s="38"/>
      <c r="B56" s="39">
        <v>92</v>
      </c>
      <c r="C56" s="39"/>
      <c r="D56" s="39" t="s">
        <v>92</v>
      </c>
      <c r="E56" s="39"/>
      <c r="F56" s="218">
        <f>SUM(F57:F62)</f>
        <v>13847.79</v>
      </c>
      <c r="G56" s="218">
        <f>SUM(G57:G62)</f>
        <v>12621.14</v>
      </c>
      <c r="H56" s="126">
        <f>(G56/F56)*100</f>
        <v>91.141907842334405</v>
      </c>
    </row>
    <row r="57" spans="1:8" x14ac:dyDescent="0.25">
      <c r="A57" s="12"/>
      <c r="B57" s="12"/>
      <c r="C57" s="13">
        <v>9231</v>
      </c>
      <c r="D57" s="13" t="s">
        <v>88</v>
      </c>
      <c r="E57" s="13"/>
      <c r="F57" s="112">
        <v>5749.55</v>
      </c>
      <c r="G57" s="112">
        <v>4823.45</v>
      </c>
      <c r="H57" s="128">
        <f>(G57/F57)*100</f>
        <v>83.892652468454045</v>
      </c>
    </row>
    <row r="58" spans="1:8" x14ac:dyDescent="0.25">
      <c r="A58" s="12"/>
      <c r="B58" s="12"/>
      <c r="C58" s="13">
        <v>9241</v>
      </c>
      <c r="D58" s="13" t="s">
        <v>50</v>
      </c>
      <c r="E58" s="13"/>
      <c r="F58" s="112">
        <v>7545.85</v>
      </c>
      <c r="G58" s="112">
        <v>7797.69</v>
      </c>
      <c r="H58" s="128">
        <f t="shared" ref="H58:H61" si="4">(G58/F58)*100</f>
        <v>103.33746363895384</v>
      </c>
    </row>
    <row r="59" spans="1:8" x14ac:dyDescent="0.25">
      <c r="A59" s="12"/>
      <c r="B59" s="12"/>
      <c r="C59" s="13">
        <v>92530</v>
      </c>
      <c r="D59" s="13" t="s">
        <v>55</v>
      </c>
      <c r="E59" s="13"/>
      <c r="F59" s="112">
        <v>0</v>
      </c>
      <c r="G59" s="112">
        <v>0</v>
      </c>
      <c r="H59" s="128">
        <v>0</v>
      </c>
    </row>
    <row r="60" spans="1:8" x14ac:dyDescent="0.25">
      <c r="A60" s="12"/>
      <c r="B60" s="12"/>
      <c r="C60" s="13">
        <v>925401</v>
      </c>
      <c r="D60" s="13" t="s">
        <v>124</v>
      </c>
      <c r="E60" s="13"/>
      <c r="F60" s="112">
        <v>724.4</v>
      </c>
      <c r="G60" s="112">
        <v>0</v>
      </c>
      <c r="H60" s="128">
        <f t="shared" si="4"/>
        <v>0</v>
      </c>
    </row>
    <row r="61" spans="1:8" x14ac:dyDescent="0.25">
      <c r="A61" s="12"/>
      <c r="B61" s="12"/>
      <c r="C61" s="13">
        <v>9257</v>
      </c>
      <c r="D61" s="13" t="s">
        <v>51</v>
      </c>
      <c r="E61" s="13"/>
      <c r="F61" s="112">
        <v>-172.01</v>
      </c>
      <c r="G61" s="112">
        <v>0</v>
      </c>
      <c r="H61" s="128">
        <f t="shared" si="4"/>
        <v>0</v>
      </c>
    </row>
    <row r="62" spans="1:8" x14ac:dyDescent="0.25">
      <c r="A62" s="12"/>
      <c r="B62" s="12"/>
      <c r="C62" s="13">
        <v>926103</v>
      </c>
      <c r="D62" s="13" t="s">
        <v>53</v>
      </c>
      <c r="E62" s="13"/>
      <c r="F62" s="112">
        <v>0</v>
      </c>
      <c r="G62" s="112">
        <v>0</v>
      </c>
      <c r="H62" s="128">
        <v>0</v>
      </c>
    </row>
    <row r="63" spans="1:8" x14ac:dyDescent="0.25">
      <c r="A63" s="12"/>
      <c r="B63" s="12"/>
      <c r="C63" s="13"/>
      <c r="D63" s="13"/>
      <c r="E63" s="13"/>
      <c r="F63" s="10"/>
      <c r="G63" s="10"/>
      <c r="H63" s="133"/>
    </row>
    <row r="65" spans="1:12" ht="15.75" x14ac:dyDescent="0.25">
      <c r="A65" s="238" t="s">
        <v>18</v>
      </c>
      <c r="B65" s="259"/>
      <c r="C65" s="259"/>
      <c r="D65" s="259"/>
      <c r="E65" s="259"/>
      <c r="F65" s="259"/>
      <c r="G65" s="259"/>
      <c r="H65" s="259"/>
    </row>
    <row r="66" spans="1:12" ht="18" x14ac:dyDescent="0.25">
      <c r="A66" s="5"/>
      <c r="B66" s="5"/>
      <c r="C66" s="5"/>
      <c r="D66" s="5"/>
      <c r="E66" s="24"/>
      <c r="F66" s="62">
        <f>F69+F218</f>
        <v>2320456</v>
      </c>
      <c r="G66" s="62">
        <f>G69+G218</f>
        <v>1025488.9500000001</v>
      </c>
      <c r="H66" s="62">
        <f>H69+H218</f>
        <v>62.28484333129488</v>
      </c>
      <c r="I66" s="50" t="s">
        <v>54</v>
      </c>
    </row>
    <row r="67" spans="1:12" ht="38.25" x14ac:dyDescent="0.25">
      <c r="A67" s="20" t="s">
        <v>13</v>
      </c>
      <c r="B67" s="19" t="s">
        <v>14</v>
      </c>
      <c r="C67" s="19" t="s">
        <v>15</v>
      </c>
      <c r="D67" s="19" t="s">
        <v>140</v>
      </c>
      <c r="E67" s="19" t="s">
        <v>135</v>
      </c>
      <c r="F67" s="20" t="s">
        <v>136</v>
      </c>
      <c r="G67" s="20" t="s">
        <v>137</v>
      </c>
      <c r="H67" s="20" t="s">
        <v>138</v>
      </c>
    </row>
    <row r="68" spans="1:12" x14ac:dyDescent="0.25">
      <c r="A68" s="256">
        <v>1</v>
      </c>
      <c r="B68" s="257"/>
      <c r="C68" s="257"/>
      <c r="D68" s="258"/>
      <c r="E68" s="100">
        <v>2</v>
      </c>
      <c r="F68" s="101">
        <v>3</v>
      </c>
      <c r="G68" s="101">
        <v>4</v>
      </c>
      <c r="H68" s="101" t="s">
        <v>139</v>
      </c>
    </row>
    <row r="69" spans="1:12" ht="15.75" customHeight="1" x14ac:dyDescent="0.25">
      <c r="A69" s="45">
        <v>3</v>
      </c>
      <c r="B69" s="45"/>
      <c r="C69" s="45"/>
      <c r="D69" s="45" t="s">
        <v>19</v>
      </c>
      <c r="E69" s="45"/>
      <c r="F69" s="61">
        <f>F70+F103+F198+F206+F216</f>
        <v>2254420</v>
      </c>
      <c r="G69" s="61">
        <f>G70+G103+G198+G206+G216</f>
        <v>1014062.2300000001</v>
      </c>
      <c r="H69" s="126">
        <f t="shared" ref="H69:H80" si="5">(G69/F69)*100</f>
        <v>44.9810696321005</v>
      </c>
      <c r="L69" s="194"/>
    </row>
    <row r="70" spans="1:12" ht="15.75" customHeight="1" x14ac:dyDescent="0.25">
      <c r="A70" s="38"/>
      <c r="B70" s="39">
        <v>31</v>
      </c>
      <c r="C70" s="39"/>
      <c r="D70" s="39" t="s">
        <v>20</v>
      </c>
      <c r="E70" s="39"/>
      <c r="F70" s="58">
        <f>F71+F78+F81+F87+F90+F95</f>
        <v>1689303</v>
      </c>
      <c r="G70" s="58">
        <f>G71+G78+G81+G87+G90+G95+G102</f>
        <v>820618.20000000007</v>
      </c>
      <c r="H70" s="126">
        <f t="shared" si="5"/>
        <v>48.577324494184879</v>
      </c>
    </row>
    <row r="71" spans="1:12" s="113" customFormat="1" x14ac:dyDescent="0.25">
      <c r="A71" s="111"/>
      <c r="B71" s="111"/>
      <c r="C71" s="108">
        <v>11</v>
      </c>
      <c r="D71" s="108" t="s">
        <v>17</v>
      </c>
      <c r="E71" s="108"/>
      <c r="F71" s="112">
        <f>F72+F74+F76</f>
        <v>207543</v>
      </c>
      <c r="G71" s="112">
        <f>G72+G74+G76</f>
        <v>59019.450000000004</v>
      </c>
      <c r="H71" s="129">
        <f t="shared" si="5"/>
        <v>28.437215420418905</v>
      </c>
    </row>
    <row r="72" spans="1:12" x14ac:dyDescent="0.25">
      <c r="A72" s="12"/>
      <c r="B72" s="25">
        <v>311</v>
      </c>
      <c r="C72" s="13"/>
      <c r="D72" s="121" t="s">
        <v>162</v>
      </c>
      <c r="E72" s="13"/>
      <c r="F72" s="56">
        <f>F73</f>
        <v>189472.82</v>
      </c>
      <c r="G72" s="216">
        <f>G73</f>
        <v>49777.16</v>
      </c>
      <c r="H72" s="129">
        <f t="shared" si="5"/>
        <v>26.271398715657472</v>
      </c>
    </row>
    <row r="73" spans="1:12" x14ac:dyDescent="0.25">
      <c r="A73" s="12"/>
      <c r="B73" s="12">
        <v>3111</v>
      </c>
      <c r="C73" s="13"/>
      <c r="D73" s="121" t="s">
        <v>163</v>
      </c>
      <c r="E73" s="13"/>
      <c r="F73" s="56">
        <v>189472.82</v>
      </c>
      <c r="G73" s="112">
        <v>49777.16</v>
      </c>
      <c r="H73" s="129">
        <f t="shared" si="5"/>
        <v>26.271398715657472</v>
      </c>
    </row>
    <row r="74" spans="1:12" x14ac:dyDescent="0.25">
      <c r="A74" s="12"/>
      <c r="B74" s="25">
        <v>312</v>
      </c>
      <c r="C74" s="13"/>
      <c r="D74" s="121" t="s">
        <v>164</v>
      </c>
      <c r="E74" s="13"/>
      <c r="F74" s="56">
        <f>F75</f>
        <v>2007.62</v>
      </c>
      <c r="G74" s="216">
        <f>G75</f>
        <v>1029.01</v>
      </c>
      <c r="H74" s="129">
        <f t="shared" si="5"/>
        <v>51.255217620864514</v>
      </c>
    </row>
    <row r="75" spans="1:12" x14ac:dyDescent="0.25">
      <c r="A75" s="12"/>
      <c r="B75" s="12">
        <v>3121</v>
      </c>
      <c r="C75" s="13"/>
      <c r="D75" s="121" t="s">
        <v>164</v>
      </c>
      <c r="E75" s="13"/>
      <c r="F75" s="56">
        <v>2007.62</v>
      </c>
      <c r="G75" s="112">
        <v>1029.01</v>
      </c>
      <c r="H75" s="129">
        <f t="shared" si="5"/>
        <v>51.255217620864514</v>
      </c>
    </row>
    <row r="76" spans="1:12" x14ac:dyDescent="0.25">
      <c r="A76" s="12"/>
      <c r="B76" s="25">
        <v>313</v>
      </c>
      <c r="C76" s="13"/>
      <c r="D76" s="121" t="s">
        <v>165</v>
      </c>
      <c r="E76" s="13"/>
      <c r="F76" s="56">
        <f>F77</f>
        <v>16062.56</v>
      </c>
      <c r="G76" s="216">
        <f>G77</f>
        <v>8213.2800000000007</v>
      </c>
      <c r="H76" s="129">
        <f t="shared" si="5"/>
        <v>51.133069697482846</v>
      </c>
    </row>
    <row r="77" spans="1:12" ht="22.5" x14ac:dyDescent="0.25">
      <c r="A77" s="12"/>
      <c r="B77" s="12">
        <v>3132</v>
      </c>
      <c r="C77" s="13"/>
      <c r="D77" s="121" t="s">
        <v>166</v>
      </c>
      <c r="E77" s="13"/>
      <c r="F77" s="56">
        <v>16062.56</v>
      </c>
      <c r="G77" s="112">
        <v>8213.2800000000007</v>
      </c>
      <c r="H77" s="129">
        <f t="shared" si="5"/>
        <v>51.133069697482846</v>
      </c>
    </row>
    <row r="78" spans="1:12" s="113" customFormat="1" x14ac:dyDescent="0.25">
      <c r="A78" s="111"/>
      <c r="B78" s="220">
        <v>31</v>
      </c>
      <c r="C78" s="108">
        <v>31</v>
      </c>
      <c r="D78" s="108" t="s">
        <v>88</v>
      </c>
      <c r="E78" s="108"/>
      <c r="F78" s="112">
        <v>1967</v>
      </c>
      <c r="G78" s="112">
        <f>G79</f>
        <v>1002.77</v>
      </c>
      <c r="H78" s="129">
        <f t="shared" si="5"/>
        <v>50.979664463650231</v>
      </c>
    </row>
    <row r="79" spans="1:12" s="113" customFormat="1" x14ac:dyDescent="0.25">
      <c r="A79" s="111"/>
      <c r="B79" s="221">
        <v>311</v>
      </c>
      <c r="C79" s="108"/>
      <c r="D79" s="121" t="s">
        <v>162</v>
      </c>
      <c r="E79" s="108"/>
      <c r="F79" s="112">
        <f>F80</f>
        <v>1967</v>
      </c>
      <c r="G79" s="112">
        <f>G80</f>
        <v>1002.77</v>
      </c>
      <c r="H79" s="129">
        <f t="shared" si="5"/>
        <v>50.979664463650231</v>
      </c>
    </row>
    <row r="80" spans="1:12" s="113" customFormat="1" x14ac:dyDescent="0.25">
      <c r="A80" s="111"/>
      <c r="B80" s="12">
        <v>3111</v>
      </c>
      <c r="C80" s="13"/>
      <c r="D80" s="121" t="s">
        <v>163</v>
      </c>
      <c r="E80" s="108"/>
      <c r="F80" s="112">
        <v>1967</v>
      </c>
      <c r="G80" s="112">
        <v>1002.77</v>
      </c>
      <c r="H80" s="129">
        <f t="shared" si="5"/>
        <v>50.979664463650231</v>
      </c>
    </row>
    <row r="81" spans="1:8" s="113" customFormat="1" x14ac:dyDescent="0.25">
      <c r="A81" s="111"/>
      <c r="B81" s="111"/>
      <c r="C81" s="108">
        <v>41</v>
      </c>
      <c r="D81" s="108" t="s">
        <v>50</v>
      </c>
      <c r="E81" s="108"/>
      <c r="F81" s="112">
        <f>F82+F85</f>
        <v>4500</v>
      </c>
      <c r="G81" s="112">
        <f>G82+G85</f>
        <v>3561.8</v>
      </c>
      <c r="H81" s="129">
        <f t="shared" ref="H81" si="6">(G81/F81)*100</f>
        <v>79.151111111111121</v>
      </c>
    </row>
    <row r="82" spans="1:8" x14ac:dyDescent="0.25">
      <c r="A82" s="12"/>
      <c r="B82" s="25">
        <v>311</v>
      </c>
      <c r="C82" s="13"/>
      <c r="D82" s="121" t="s">
        <v>162</v>
      </c>
      <c r="E82" s="13"/>
      <c r="F82" s="56">
        <f>F83+F84</f>
        <v>3877.55</v>
      </c>
      <c r="G82" s="216">
        <f>G83+G84</f>
        <v>3156.48</v>
      </c>
      <c r="H82" s="129">
        <f>(G82/F82)*100</f>
        <v>81.403979316836654</v>
      </c>
    </row>
    <row r="83" spans="1:8" x14ac:dyDescent="0.25">
      <c r="A83" s="12"/>
      <c r="B83" s="12">
        <v>3111</v>
      </c>
      <c r="C83" s="13"/>
      <c r="D83" s="121" t="s">
        <v>163</v>
      </c>
      <c r="E83" s="13"/>
      <c r="F83" s="56">
        <v>2870.03</v>
      </c>
      <c r="G83" s="112">
        <v>2456.48</v>
      </c>
      <c r="H83" s="129">
        <f t="shared" ref="H83:H89" si="7">(G83/F83)*100</f>
        <v>85.5907429539064</v>
      </c>
    </row>
    <row r="84" spans="1:8" x14ac:dyDescent="0.25">
      <c r="A84" s="12"/>
      <c r="B84" s="12">
        <v>3112</v>
      </c>
      <c r="C84" s="13"/>
      <c r="D84" s="121" t="s">
        <v>239</v>
      </c>
      <c r="E84" s="13"/>
      <c r="F84" s="56">
        <v>1007.52</v>
      </c>
      <c r="G84" s="112">
        <v>700</v>
      </c>
      <c r="H84" s="129">
        <f t="shared" si="7"/>
        <v>69.477528982054949</v>
      </c>
    </row>
    <row r="85" spans="1:8" x14ac:dyDescent="0.25">
      <c r="A85" s="12"/>
      <c r="B85" s="25">
        <v>313</v>
      </c>
      <c r="C85" s="13"/>
      <c r="D85" s="121" t="s">
        <v>165</v>
      </c>
      <c r="E85" s="13"/>
      <c r="F85" s="56">
        <f>F86</f>
        <v>622.45000000000005</v>
      </c>
      <c r="G85" s="216">
        <f>G86</f>
        <v>405.32</v>
      </c>
      <c r="H85" s="129">
        <f t="shared" si="7"/>
        <v>65.116876857578916</v>
      </c>
    </row>
    <row r="86" spans="1:8" ht="22.5" x14ac:dyDescent="0.25">
      <c r="A86" s="12"/>
      <c r="B86" s="12">
        <v>3132</v>
      </c>
      <c r="C86" s="13"/>
      <c r="D86" s="121" t="s">
        <v>166</v>
      </c>
      <c r="E86" s="13"/>
      <c r="F86" s="56">
        <v>622.45000000000005</v>
      </c>
      <c r="G86" s="112">
        <v>405.32</v>
      </c>
      <c r="H86" s="129">
        <f t="shared" si="7"/>
        <v>65.116876857578916</v>
      </c>
    </row>
    <row r="87" spans="1:8" s="113" customFormat="1" x14ac:dyDescent="0.25">
      <c r="A87" s="111"/>
      <c r="B87" s="111"/>
      <c r="C87" s="108">
        <v>92530</v>
      </c>
      <c r="D87" s="108" t="s">
        <v>97</v>
      </c>
      <c r="E87" s="108"/>
      <c r="F87" s="112">
        <v>0</v>
      </c>
      <c r="G87" s="112">
        <v>0</v>
      </c>
      <c r="H87" s="129" t="e">
        <f t="shared" si="7"/>
        <v>#DIV/0!</v>
      </c>
    </row>
    <row r="88" spans="1:8" x14ac:dyDescent="0.25">
      <c r="A88" s="12"/>
      <c r="B88" s="25">
        <v>311</v>
      </c>
      <c r="C88" s="13"/>
      <c r="D88" s="121" t="s">
        <v>162</v>
      </c>
      <c r="E88" s="13"/>
      <c r="F88" s="56">
        <v>0</v>
      </c>
      <c r="G88" s="216">
        <f>G89</f>
        <v>0</v>
      </c>
      <c r="H88" s="129" t="e">
        <f t="shared" si="7"/>
        <v>#DIV/0!</v>
      </c>
    </row>
    <row r="89" spans="1:8" x14ac:dyDescent="0.25">
      <c r="A89" s="12"/>
      <c r="B89" s="12">
        <v>3111</v>
      </c>
      <c r="C89" s="13"/>
      <c r="D89" s="121" t="s">
        <v>163</v>
      </c>
      <c r="E89" s="13"/>
      <c r="F89" s="56">
        <v>0</v>
      </c>
      <c r="G89" s="112">
        <v>0</v>
      </c>
      <c r="H89" s="129" t="e">
        <f t="shared" si="7"/>
        <v>#DIV/0!</v>
      </c>
    </row>
    <row r="90" spans="1:8" s="113" customFormat="1" x14ac:dyDescent="0.25">
      <c r="A90" s="111"/>
      <c r="B90" s="111"/>
      <c r="C90" s="108">
        <v>5402</v>
      </c>
      <c r="D90" s="108" t="s">
        <v>56</v>
      </c>
      <c r="E90" s="108"/>
      <c r="F90" s="112">
        <f>F91+F93</f>
        <v>62031</v>
      </c>
      <c r="G90" s="112">
        <f>G91+G93</f>
        <v>39755.33</v>
      </c>
      <c r="H90" s="134">
        <f t="shared" ref="H90:H101" si="8">(G90/F90)*100</f>
        <v>64.089455272363821</v>
      </c>
    </row>
    <row r="91" spans="1:8" x14ac:dyDescent="0.25">
      <c r="A91" s="12"/>
      <c r="B91" s="25">
        <v>311</v>
      </c>
      <c r="C91" s="13"/>
      <c r="D91" s="121" t="s">
        <v>162</v>
      </c>
      <c r="E91" s="13"/>
      <c r="F91" s="56">
        <f>F92</f>
        <v>55574.32</v>
      </c>
      <c r="G91" s="216">
        <f>G92</f>
        <v>34124.76</v>
      </c>
      <c r="H91" s="134">
        <f t="shared" si="8"/>
        <v>61.403828242972658</v>
      </c>
    </row>
    <row r="92" spans="1:8" x14ac:dyDescent="0.25">
      <c r="A92" s="12"/>
      <c r="B92" s="12">
        <v>3111</v>
      </c>
      <c r="C92" s="13"/>
      <c r="D92" s="121" t="s">
        <v>163</v>
      </c>
      <c r="E92" s="13"/>
      <c r="F92" s="56">
        <v>55574.32</v>
      </c>
      <c r="G92" s="112">
        <v>34124.76</v>
      </c>
      <c r="H92" s="134">
        <f t="shared" si="8"/>
        <v>61.403828242972658</v>
      </c>
    </row>
    <row r="93" spans="1:8" x14ac:dyDescent="0.25">
      <c r="A93" s="12"/>
      <c r="B93" s="25">
        <v>313</v>
      </c>
      <c r="C93" s="13"/>
      <c r="D93" s="121" t="s">
        <v>165</v>
      </c>
      <c r="E93" s="13"/>
      <c r="F93" s="56">
        <f>F94</f>
        <v>6456.68</v>
      </c>
      <c r="G93" s="216">
        <f>G94</f>
        <v>5630.57</v>
      </c>
      <c r="H93" s="134">
        <f t="shared" si="8"/>
        <v>87.20534392288296</v>
      </c>
    </row>
    <row r="94" spans="1:8" ht="22.5" x14ac:dyDescent="0.25">
      <c r="A94" s="12"/>
      <c r="B94" s="12">
        <v>3132</v>
      </c>
      <c r="C94" s="13"/>
      <c r="D94" s="121" t="s">
        <v>166</v>
      </c>
      <c r="E94" s="13"/>
      <c r="F94" s="56">
        <v>6456.68</v>
      </c>
      <c r="G94" s="112">
        <v>5630.57</v>
      </c>
      <c r="H94" s="134">
        <f t="shared" si="8"/>
        <v>87.20534392288296</v>
      </c>
    </row>
    <row r="95" spans="1:8" s="113" customFormat="1" x14ac:dyDescent="0.25">
      <c r="A95" s="111"/>
      <c r="B95" s="111"/>
      <c r="C95" s="108">
        <v>57</v>
      </c>
      <c r="D95" s="108" t="s">
        <v>51</v>
      </c>
      <c r="E95" s="108"/>
      <c r="F95" s="112">
        <f>F96+F98+F100</f>
        <v>1413262</v>
      </c>
      <c r="G95" s="112">
        <f>G96+G98+G100</f>
        <v>717278.85000000009</v>
      </c>
      <c r="H95" s="134">
        <f t="shared" si="8"/>
        <v>50.753423639778049</v>
      </c>
    </row>
    <row r="96" spans="1:8" x14ac:dyDescent="0.25">
      <c r="A96" s="12"/>
      <c r="B96" s="25">
        <v>311</v>
      </c>
      <c r="C96" s="13"/>
      <c r="D96" s="121" t="s">
        <v>162</v>
      </c>
      <c r="E96" s="13"/>
      <c r="F96" s="56">
        <f>F97</f>
        <v>1188652.72</v>
      </c>
      <c r="G96" s="216">
        <f>G97</f>
        <v>598173.81000000006</v>
      </c>
      <c r="H96" s="134">
        <f t="shared" si="8"/>
        <v>50.32368158800832</v>
      </c>
    </row>
    <row r="97" spans="1:8" x14ac:dyDescent="0.25">
      <c r="A97" s="12"/>
      <c r="B97" s="12">
        <v>3111</v>
      </c>
      <c r="C97" s="13"/>
      <c r="D97" s="121" t="s">
        <v>163</v>
      </c>
      <c r="E97" s="13"/>
      <c r="F97" s="56">
        <v>1188652.72</v>
      </c>
      <c r="G97" s="112">
        <v>598173.81000000006</v>
      </c>
      <c r="H97" s="134">
        <f t="shared" si="8"/>
        <v>50.32368158800832</v>
      </c>
    </row>
    <row r="98" spans="1:8" x14ac:dyDescent="0.25">
      <c r="A98" s="12"/>
      <c r="B98" s="25">
        <v>312</v>
      </c>
      <c r="C98" s="13"/>
      <c r="D98" s="121" t="s">
        <v>164</v>
      </c>
      <c r="E98" s="13"/>
      <c r="F98" s="56">
        <f>F99</f>
        <v>32008.26</v>
      </c>
      <c r="G98" s="216">
        <f>G99</f>
        <v>21304.13</v>
      </c>
      <c r="H98" s="134">
        <f t="shared" si="8"/>
        <v>66.558225907937512</v>
      </c>
    </row>
    <row r="99" spans="1:8" x14ac:dyDescent="0.25">
      <c r="A99" s="12"/>
      <c r="B99" s="12">
        <v>3121</v>
      </c>
      <c r="C99" s="13"/>
      <c r="D99" s="121" t="s">
        <v>164</v>
      </c>
      <c r="E99" s="13"/>
      <c r="F99" s="56">
        <v>32008.26</v>
      </c>
      <c r="G99" s="112">
        <v>21304.13</v>
      </c>
      <c r="H99" s="134">
        <f t="shared" si="8"/>
        <v>66.558225907937512</v>
      </c>
    </row>
    <row r="100" spans="1:8" x14ac:dyDescent="0.25">
      <c r="A100" s="12"/>
      <c r="B100" s="25">
        <v>313</v>
      </c>
      <c r="C100" s="13"/>
      <c r="D100" s="121" t="s">
        <v>165</v>
      </c>
      <c r="E100" s="13"/>
      <c r="F100" s="56">
        <f>F101</f>
        <v>192601.02</v>
      </c>
      <c r="G100" s="216">
        <f>G101</f>
        <v>97800.91</v>
      </c>
      <c r="H100" s="134">
        <f t="shared" si="8"/>
        <v>50.779019758046971</v>
      </c>
    </row>
    <row r="101" spans="1:8" ht="22.5" x14ac:dyDescent="0.25">
      <c r="A101" s="12"/>
      <c r="B101" s="12">
        <v>3132</v>
      </c>
      <c r="C101" s="13"/>
      <c r="D101" s="121" t="s">
        <v>166</v>
      </c>
      <c r="E101" s="13"/>
      <c r="F101" s="56">
        <v>192601.02</v>
      </c>
      <c r="G101" s="112">
        <v>97800.91</v>
      </c>
      <c r="H101" s="134">
        <f t="shared" si="8"/>
        <v>50.779019758046971</v>
      </c>
    </row>
    <row r="102" spans="1:8" s="113" customFormat="1" x14ac:dyDescent="0.25">
      <c r="A102" s="111"/>
      <c r="B102" s="111"/>
      <c r="C102" s="108">
        <v>6103</v>
      </c>
      <c r="D102" s="108" t="s">
        <v>53</v>
      </c>
      <c r="E102" s="108"/>
      <c r="F102" s="112">
        <v>0</v>
      </c>
      <c r="G102" s="112">
        <v>0</v>
      </c>
      <c r="H102" s="134">
        <v>0</v>
      </c>
    </row>
    <row r="103" spans="1:8" x14ac:dyDescent="0.25">
      <c r="A103" s="40"/>
      <c r="B103" s="40">
        <v>32</v>
      </c>
      <c r="C103" s="41"/>
      <c r="D103" s="40" t="s">
        <v>29</v>
      </c>
      <c r="E103" s="40"/>
      <c r="F103" s="218">
        <f>F104+F130+F145+F170+F177+F194</f>
        <v>510332</v>
      </c>
      <c r="G103" s="58">
        <f>G104+G130+G131+G145+G166+G167+G170+G176+G177+G193+G194+G197</f>
        <v>188413.38</v>
      </c>
      <c r="H103" s="126">
        <f>(G103/F103)*100</f>
        <v>36.919765956279441</v>
      </c>
    </row>
    <row r="104" spans="1:8" s="113" customFormat="1" x14ac:dyDescent="0.25">
      <c r="A104" s="111"/>
      <c r="B104" s="111"/>
      <c r="C104" s="108">
        <v>11</v>
      </c>
      <c r="D104" s="108" t="s">
        <v>17</v>
      </c>
      <c r="E104" s="108"/>
      <c r="F104" s="112">
        <f>F105+F110+F116+F125</f>
        <v>285166</v>
      </c>
      <c r="G104" s="216">
        <f>G105+G110+G116+G125</f>
        <v>75840.710000000006</v>
      </c>
      <c r="H104" s="129">
        <f>(G104/F104)*100</f>
        <v>26.595284851630279</v>
      </c>
    </row>
    <row r="105" spans="1:8" x14ac:dyDescent="0.25">
      <c r="A105" s="12"/>
      <c r="B105" s="25">
        <v>321</v>
      </c>
      <c r="C105" s="13"/>
      <c r="D105" s="121" t="s">
        <v>167</v>
      </c>
      <c r="E105" s="13"/>
      <c r="F105" s="56">
        <f>SUM(F106:F109)</f>
        <v>17107</v>
      </c>
      <c r="G105" s="216">
        <f>SUM(G106:G109)</f>
        <v>6327.4</v>
      </c>
      <c r="H105" s="134">
        <f t="shared" ref="H105:H129" si="9">(G105/F105)*100</f>
        <v>36.987198222949672</v>
      </c>
    </row>
    <row r="106" spans="1:8" x14ac:dyDescent="0.25">
      <c r="A106" s="12"/>
      <c r="B106" s="12">
        <v>3211</v>
      </c>
      <c r="C106" s="13"/>
      <c r="D106" s="121" t="s">
        <v>168</v>
      </c>
      <c r="E106" s="13"/>
      <c r="F106" s="56">
        <v>8275</v>
      </c>
      <c r="G106" s="112">
        <v>4976.49</v>
      </c>
      <c r="H106" s="134">
        <f t="shared" si="9"/>
        <v>60.13885196374622</v>
      </c>
    </row>
    <row r="107" spans="1:8" ht="22.5" x14ac:dyDescent="0.25">
      <c r="A107" s="12"/>
      <c r="B107" s="12">
        <v>3212</v>
      </c>
      <c r="C107" s="13"/>
      <c r="D107" s="121" t="s">
        <v>169</v>
      </c>
      <c r="E107" s="13"/>
      <c r="F107" s="56">
        <v>8434</v>
      </c>
      <c r="G107" s="112">
        <v>1077</v>
      </c>
      <c r="H107" s="134">
        <f t="shared" si="9"/>
        <v>12.769741522409294</v>
      </c>
    </row>
    <row r="108" spans="1:8" x14ac:dyDescent="0.25">
      <c r="A108" s="12"/>
      <c r="B108" s="12">
        <v>3213</v>
      </c>
      <c r="C108" s="13"/>
      <c r="D108" s="121" t="s">
        <v>170</v>
      </c>
      <c r="E108" s="13"/>
      <c r="F108" s="56">
        <v>398</v>
      </c>
      <c r="G108" s="112">
        <v>273.91000000000003</v>
      </c>
      <c r="H108" s="134">
        <f t="shared" si="9"/>
        <v>68.821608040201014</v>
      </c>
    </row>
    <row r="109" spans="1:8" ht="22.5" x14ac:dyDescent="0.25">
      <c r="A109" s="12"/>
      <c r="B109" s="12">
        <v>3214</v>
      </c>
      <c r="C109" s="13"/>
      <c r="D109" s="121" t="s">
        <v>171</v>
      </c>
      <c r="E109" s="13"/>
      <c r="F109" s="56">
        <v>0</v>
      </c>
      <c r="G109" s="112">
        <v>0</v>
      </c>
      <c r="H109" s="134" t="e">
        <f t="shared" si="9"/>
        <v>#DIV/0!</v>
      </c>
    </row>
    <row r="110" spans="1:8" x14ac:dyDescent="0.25">
      <c r="A110" s="12"/>
      <c r="B110" s="25">
        <v>322</v>
      </c>
      <c r="C110" s="13"/>
      <c r="D110" s="121" t="s">
        <v>172</v>
      </c>
      <c r="E110" s="13"/>
      <c r="F110" s="56">
        <f>SUM(F111:F115)</f>
        <v>149423</v>
      </c>
      <c r="G110" s="216">
        <f>SUM(G111:G115)</f>
        <v>32577.079999999998</v>
      </c>
      <c r="H110" s="134">
        <f t="shared" si="9"/>
        <v>21.801918044745452</v>
      </c>
    </row>
    <row r="111" spans="1:8" ht="22.5" x14ac:dyDescent="0.25">
      <c r="A111" s="12"/>
      <c r="B111" s="12">
        <v>3221</v>
      </c>
      <c r="C111" s="13"/>
      <c r="D111" s="121" t="s">
        <v>173</v>
      </c>
      <c r="E111" s="13"/>
      <c r="F111" s="56">
        <v>23272</v>
      </c>
      <c r="G111" s="112">
        <v>9363.07</v>
      </c>
      <c r="H111" s="134">
        <f t="shared" si="9"/>
        <v>40.233198693709177</v>
      </c>
    </row>
    <row r="112" spans="1:8" x14ac:dyDescent="0.25">
      <c r="A112" s="12"/>
      <c r="B112" s="12">
        <v>3222</v>
      </c>
      <c r="C112" s="13"/>
      <c r="D112" s="121" t="s">
        <v>174</v>
      </c>
      <c r="E112" s="13"/>
      <c r="F112" s="56">
        <v>2834</v>
      </c>
      <c r="G112" s="112">
        <v>980.85</v>
      </c>
      <c r="H112" s="134">
        <f t="shared" si="9"/>
        <v>34.610091743119263</v>
      </c>
    </row>
    <row r="113" spans="1:8" x14ac:dyDescent="0.25">
      <c r="A113" s="12"/>
      <c r="B113" s="12">
        <v>3223</v>
      </c>
      <c r="C113" s="13"/>
      <c r="D113" s="121" t="s">
        <v>175</v>
      </c>
      <c r="E113" s="13"/>
      <c r="F113" s="56">
        <v>119419</v>
      </c>
      <c r="G113" s="112">
        <v>20746.439999999999</v>
      </c>
      <c r="H113" s="134">
        <f t="shared" si="9"/>
        <v>17.372813371406558</v>
      </c>
    </row>
    <row r="114" spans="1:8" x14ac:dyDescent="0.25">
      <c r="A114" s="12"/>
      <c r="B114" s="12">
        <v>3224</v>
      </c>
      <c r="C114" s="13"/>
      <c r="D114" s="121" t="s">
        <v>229</v>
      </c>
      <c r="E114" s="13"/>
      <c r="F114" s="56">
        <v>3500</v>
      </c>
      <c r="G114" s="112">
        <v>1446.92</v>
      </c>
      <c r="H114" s="134">
        <f t="shared" si="9"/>
        <v>41.34057142857143</v>
      </c>
    </row>
    <row r="115" spans="1:8" x14ac:dyDescent="0.25">
      <c r="A115" s="12"/>
      <c r="B115" s="12">
        <v>3225</v>
      </c>
      <c r="C115" s="13"/>
      <c r="D115" s="121" t="s">
        <v>176</v>
      </c>
      <c r="E115" s="13"/>
      <c r="F115" s="56">
        <v>398</v>
      </c>
      <c r="G115" s="112">
        <v>39.799999999999997</v>
      </c>
      <c r="H115" s="134">
        <f t="shared" si="9"/>
        <v>10</v>
      </c>
    </row>
    <row r="116" spans="1:8" x14ac:dyDescent="0.25">
      <c r="A116" s="12"/>
      <c r="B116" s="25">
        <v>323</v>
      </c>
      <c r="C116" s="13"/>
      <c r="D116" s="121" t="s">
        <v>177</v>
      </c>
      <c r="E116" s="13"/>
      <c r="F116" s="56">
        <f>SUM(F117:F124)</f>
        <v>105292</v>
      </c>
      <c r="G116" s="216">
        <f>SUM(G117:G124)</f>
        <v>32106.739999999998</v>
      </c>
      <c r="H116" s="134">
        <f t="shared" si="9"/>
        <v>30.493047904874061</v>
      </c>
    </row>
    <row r="117" spans="1:8" x14ac:dyDescent="0.25">
      <c r="A117" s="12"/>
      <c r="B117" s="12">
        <v>3231</v>
      </c>
      <c r="C117" s="13"/>
      <c r="D117" s="121" t="s">
        <v>178</v>
      </c>
      <c r="E117" s="13"/>
      <c r="F117" s="56">
        <v>8984</v>
      </c>
      <c r="G117" s="112">
        <v>5887.57</v>
      </c>
      <c r="H117" s="134">
        <f t="shared" si="9"/>
        <v>65.533949243098846</v>
      </c>
    </row>
    <row r="118" spans="1:8" ht="22.5" x14ac:dyDescent="0.25">
      <c r="A118" s="12"/>
      <c r="B118" s="12">
        <v>3232</v>
      </c>
      <c r="C118" s="13"/>
      <c r="D118" s="121" t="s">
        <v>179</v>
      </c>
      <c r="E118" s="13"/>
      <c r="F118" s="56">
        <v>28671</v>
      </c>
      <c r="G118" s="112">
        <v>7305.1</v>
      </c>
      <c r="H118" s="134">
        <f t="shared" si="9"/>
        <v>25.479055491611735</v>
      </c>
    </row>
    <row r="119" spans="1:8" x14ac:dyDescent="0.25">
      <c r="A119" s="12"/>
      <c r="B119" s="12">
        <v>3233</v>
      </c>
      <c r="C119" s="13"/>
      <c r="D119" s="121" t="s">
        <v>180</v>
      </c>
      <c r="E119" s="13"/>
      <c r="F119" s="56">
        <v>0</v>
      </c>
      <c r="G119" s="112">
        <v>0</v>
      </c>
      <c r="H119" s="134" t="e">
        <f t="shared" si="9"/>
        <v>#DIV/0!</v>
      </c>
    </row>
    <row r="120" spans="1:8" x14ac:dyDescent="0.25">
      <c r="A120" s="12"/>
      <c r="B120" s="12">
        <v>3234</v>
      </c>
      <c r="C120" s="13"/>
      <c r="D120" s="121" t="s">
        <v>181</v>
      </c>
      <c r="E120" s="13"/>
      <c r="F120" s="56">
        <v>6902</v>
      </c>
      <c r="G120" s="112">
        <v>5689.2</v>
      </c>
      <c r="H120" s="134">
        <f t="shared" si="9"/>
        <v>82.428281657490572</v>
      </c>
    </row>
    <row r="121" spans="1:8" x14ac:dyDescent="0.25">
      <c r="A121" s="12"/>
      <c r="B121" s="12">
        <v>3236</v>
      </c>
      <c r="C121" s="13"/>
      <c r="D121" s="121" t="s">
        <v>191</v>
      </c>
      <c r="E121" s="13"/>
      <c r="F121" s="56">
        <v>16373</v>
      </c>
      <c r="G121" s="112">
        <v>350.62</v>
      </c>
      <c r="H121" s="134">
        <f t="shared" si="9"/>
        <v>2.1414523911317414</v>
      </c>
    </row>
    <row r="122" spans="1:8" x14ac:dyDescent="0.25">
      <c r="A122" s="12"/>
      <c r="B122" s="12">
        <v>3237</v>
      </c>
      <c r="C122" s="13"/>
      <c r="D122" s="121" t="s">
        <v>182</v>
      </c>
      <c r="E122" s="13"/>
      <c r="F122" s="56">
        <v>13960</v>
      </c>
      <c r="G122" s="112">
        <v>402.46</v>
      </c>
      <c r="H122" s="134">
        <f t="shared" si="9"/>
        <v>2.8829512893982807</v>
      </c>
    </row>
    <row r="123" spans="1:8" x14ac:dyDescent="0.25">
      <c r="A123" s="12"/>
      <c r="B123" s="12">
        <v>3238</v>
      </c>
      <c r="C123" s="13"/>
      <c r="D123" s="121" t="s">
        <v>183</v>
      </c>
      <c r="E123" s="13"/>
      <c r="F123" s="56">
        <v>2256</v>
      </c>
      <c r="G123" s="112">
        <v>2174.91</v>
      </c>
      <c r="H123" s="129">
        <f t="shared" si="9"/>
        <v>96.405585106382972</v>
      </c>
    </row>
    <row r="124" spans="1:8" x14ac:dyDescent="0.25">
      <c r="A124" s="12"/>
      <c r="B124" s="12">
        <v>3239</v>
      </c>
      <c r="C124" s="13"/>
      <c r="D124" s="121" t="s">
        <v>184</v>
      </c>
      <c r="E124" s="13"/>
      <c r="F124" s="56">
        <v>28146</v>
      </c>
      <c r="G124" s="112">
        <v>10296.879999999999</v>
      </c>
      <c r="H124" s="129">
        <f t="shared" si="9"/>
        <v>36.583812975200736</v>
      </c>
    </row>
    <row r="125" spans="1:8" ht="22.5" x14ac:dyDescent="0.25">
      <c r="A125" s="12"/>
      <c r="B125" s="25">
        <v>329</v>
      </c>
      <c r="C125" s="13"/>
      <c r="D125" s="121" t="s">
        <v>185</v>
      </c>
      <c r="E125" s="13"/>
      <c r="F125" s="56">
        <f>SUM(F126:F129)</f>
        <v>13344</v>
      </c>
      <c r="G125" s="216">
        <f>SUM(G126:G129)</f>
        <v>4829.49</v>
      </c>
      <c r="H125" s="129">
        <f t="shared" si="9"/>
        <v>36.192221223021583</v>
      </c>
    </row>
    <row r="126" spans="1:8" x14ac:dyDescent="0.25">
      <c r="A126" s="12"/>
      <c r="B126" s="12">
        <v>3292</v>
      </c>
      <c r="C126" s="13"/>
      <c r="D126" s="121" t="s">
        <v>186</v>
      </c>
      <c r="E126" s="13"/>
      <c r="F126" s="56">
        <v>4871</v>
      </c>
      <c r="G126" s="112">
        <v>2071.4499999999998</v>
      </c>
      <c r="H126" s="129">
        <f t="shared" si="9"/>
        <v>42.526175323342223</v>
      </c>
    </row>
    <row r="127" spans="1:8" x14ac:dyDescent="0.25">
      <c r="A127" s="12"/>
      <c r="B127" s="12">
        <v>3293</v>
      </c>
      <c r="C127" s="13"/>
      <c r="D127" s="121" t="s">
        <v>187</v>
      </c>
      <c r="E127" s="13"/>
      <c r="F127" s="56">
        <v>2265</v>
      </c>
      <c r="G127" s="112">
        <v>0</v>
      </c>
      <c r="H127" s="129">
        <f t="shared" si="9"/>
        <v>0</v>
      </c>
    </row>
    <row r="128" spans="1:8" x14ac:dyDescent="0.25">
      <c r="A128" s="12"/>
      <c r="B128" s="12">
        <v>3294</v>
      </c>
      <c r="C128" s="13"/>
      <c r="D128" s="121" t="s">
        <v>188</v>
      </c>
      <c r="E128" s="13"/>
      <c r="F128" s="56">
        <v>133</v>
      </c>
      <c r="G128" s="112">
        <v>108.09</v>
      </c>
      <c r="H128" s="129">
        <f t="shared" si="9"/>
        <v>81.270676691729321</v>
      </c>
    </row>
    <row r="129" spans="1:8" ht="22.5" x14ac:dyDescent="0.25">
      <c r="A129" s="12"/>
      <c r="B129" s="12">
        <v>3299</v>
      </c>
      <c r="C129" s="13"/>
      <c r="D129" s="121" t="s">
        <v>185</v>
      </c>
      <c r="E129" s="13"/>
      <c r="F129" s="56">
        <v>6075</v>
      </c>
      <c r="G129" s="112">
        <v>2649.95</v>
      </c>
      <c r="H129" s="129">
        <f t="shared" si="9"/>
        <v>43.620576131687237</v>
      </c>
    </row>
    <row r="130" spans="1:8" s="113" customFormat="1" x14ac:dyDescent="0.25">
      <c r="A130" s="111"/>
      <c r="B130" s="111"/>
      <c r="C130" s="108">
        <v>31</v>
      </c>
      <c r="D130" s="108" t="s">
        <v>52</v>
      </c>
      <c r="E130" s="108"/>
      <c r="F130" s="112">
        <f>F132+F134+F137+F139+F141</f>
        <v>5256</v>
      </c>
      <c r="G130" s="112">
        <f>G132+G134+G137+G141</f>
        <v>6424.89</v>
      </c>
      <c r="H130" s="129">
        <f t="shared" ref="H130:H192" si="10">(G130/F130)*100</f>
        <v>122.23915525114155</v>
      </c>
    </row>
    <row r="131" spans="1:8" s="113" customFormat="1" x14ac:dyDescent="0.25">
      <c r="A131" s="111"/>
      <c r="B131" s="111"/>
      <c r="C131" s="108">
        <v>9231</v>
      </c>
      <c r="D131" s="108" t="s">
        <v>93</v>
      </c>
      <c r="E131" s="108"/>
      <c r="F131" s="112">
        <v>0</v>
      </c>
      <c r="G131" s="112">
        <v>0</v>
      </c>
      <c r="H131" s="129">
        <v>0</v>
      </c>
    </row>
    <row r="132" spans="1:8" x14ac:dyDescent="0.25">
      <c r="A132" s="12"/>
      <c r="B132" s="25">
        <v>321</v>
      </c>
      <c r="C132" s="13"/>
      <c r="D132" s="121" t="s">
        <v>167</v>
      </c>
      <c r="E132" s="13"/>
      <c r="F132" s="56">
        <f>F133</f>
        <v>835.05</v>
      </c>
      <c r="G132" s="216">
        <f>G133</f>
        <v>764.43</v>
      </c>
      <c r="H132" s="129">
        <f t="shared" ref="H132:H143" si="11">(G132/F132)*100</f>
        <v>91.543021375965509</v>
      </c>
    </row>
    <row r="133" spans="1:8" x14ac:dyDescent="0.25">
      <c r="A133" s="12"/>
      <c r="B133" s="12">
        <v>3211</v>
      </c>
      <c r="C133" s="13"/>
      <c r="D133" s="121" t="s">
        <v>168</v>
      </c>
      <c r="E133" s="13"/>
      <c r="F133" s="56">
        <v>835.05</v>
      </c>
      <c r="G133" s="112">
        <v>764.43</v>
      </c>
      <c r="H133" s="129">
        <f t="shared" si="11"/>
        <v>91.543021375965509</v>
      </c>
    </row>
    <row r="134" spans="1:8" x14ac:dyDescent="0.25">
      <c r="A134" s="12"/>
      <c r="B134" s="25">
        <v>322</v>
      </c>
      <c r="C134" s="13"/>
      <c r="D134" s="121" t="s">
        <v>172</v>
      </c>
      <c r="E134" s="13"/>
      <c r="F134" s="56">
        <f>F135+F136</f>
        <v>1175.55</v>
      </c>
      <c r="G134" s="216">
        <f>G135+G136</f>
        <v>1194.8900000000001</v>
      </c>
      <c r="H134" s="129">
        <f t="shared" si="11"/>
        <v>101.64518735910852</v>
      </c>
    </row>
    <row r="135" spans="1:8" ht="22.5" x14ac:dyDescent="0.25">
      <c r="A135" s="12"/>
      <c r="B135" s="12">
        <v>3221</v>
      </c>
      <c r="C135" s="13"/>
      <c r="D135" s="121" t="s">
        <v>173</v>
      </c>
      <c r="E135" s="13"/>
      <c r="F135" s="56">
        <v>0</v>
      </c>
      <c r="G135" s="112">
        <v>0</v>
      </c>
      <c r="H135" s="129" t="e">
        <f t="shared" si="11"/>
        <v>#DIV/0!</v>
      </c>
    </row>
    <row r="136" spans="1:8" x14ac:dyDescent="0.25">
      <c r="A136" s="12"/>
      <c r="B136" s="12">
        <v>3225</v>
      </c>
      <c r="C136" s="13"/>
      <c r="D136" s="121" t="s">
        <v>176</v>
      </c>
      <c r="E136" s="13"/>
      <c r="F136" s="56">
        <v>1175.55</v>
      </c>
      <c r="G136" s="112">
        <v>1194.8900000000001</v>
      </c>
      <c r="H136" s="129">
        <f t="shared" si="11"/>
        <v>101.64518735910852</v>
      </c>
    </row>
    <row r="137" spans="1:8" x14ac:dyDescent="0.25">
      <c r="A137" s="12"/>
      <c r="B137" s="25">
        <v>323</v>
      </c>
      <c r="C137" s="13"/>
      <c r="D137" s="121" t="s">
        <v>177</v>
      </c>
      <c r="E137" s="13"/>
      <c r="F137" s="56">
        <f>F138</f>
        <v>2625.78</v>
      </c>
      <c r="G137" s="216">
        <f>G138</f>
        <v>3313.39</v>
      </c>
      <c r="H137" s="129">
        <f t="shared" si="11"/>
        <v>126.18688542071308</v>
      </c>
    </row>
    <row r="138" spans="1:8" ht="22.5" x14ac:dyDescent="0.25">
      <c r="A138" s="12"/>
      <c r="B138" s="12">
        <v>3232</v>
      </c>
      <c r="C138" s="13"/>
      <c r="D138" s="121" t="s">
        <v>179</v>
      </c>
      <c r="E138" s="13"/>
      <c r="F138" s="56">
        <v>2625.78</v>
      </c>
      <c r="G138" s="112">
        <v>3313.39</v>
      </c>
      <c r="H138" s="129">
        <f t="shared" si="11"/>
        <v>126.18688542071308</v>
      </c>
    </row>
    <row r="139" spans="1:8" ht="22.5" x14ac:dyDescent="0.25">
      <c r="A139" s="12"/>
      <c r="B139" s="25">
        <v>324</v>
      </c>
      <c r="C139" s="13"/>
      <c r="D139" s="121" t="s">
        <v>189</v>
      </c>
      <c r="E139" s="13"/>
      <c r="F139" s="56">
        <f>F140</f>
        <v>0</v>
      </c>
      <c r="G139" s="216">
        <f>G140</f>
        <v>0</v>
      </c>
      <c r="H139" s="129" t="e">
        <f t="shared" si="11"/>
        <v>#DIV/0!</v>
      </c>
    </row>
    <row r="140" spans="1:8" ht="22.5" x14ac:dyDescent="0.25">
      <c r="A140" s="12"/>
      <c r="B140" s="12">
        <v>3241</v>
      </c>
      <c r="C140" s="13"/>
      <c r="D140" s="121" t="s">
        <v>189</v>
      </c>
      <c r="E140" s="13"/>
      <c r="F140" s="56">
        <v>0</v>
      </c>
      <c r="G140" s="112">
        <v>0</v>
      </c>
      <c r="H140" s="129" t="e">
        <f t="shared" si="11"/>
        <v>#DIV/0!</v>
      </c>
    </row>
    <row r="141" spans="1:8" ht="22.5" x14ac:dyDescent="0.25">
      <c r="A141" s="12"/>
      <c r="B141" s="25">
        <v>329</v>
      </c>
      <c r="C141" s="13"/>
      <c r="D141" s="121" t="s">
        <v>185</v>
      </c>
      <c r="E141" s="13"/>
      <c r="F141" s="56">
        <f>SUM(F142:F144)</f>
        <v>619.62</v>
      </c>
      <c r="G141" s="216">
        <f>SUM(G142:G144)</f>
        <v>1152.18</v>
      </c>
      <c r="H141" s="129">
        <f t="shared" si="11"/>
        <v>185.94945289048127</v>
      </c>
    </row>
    <row r="142" spans="1:8" x14ac:dyDescent="0.25">
      <c r="A142" s="12"/>
      <c r="B142" s="12">
        <v>3292</v>
      </c>
      <c r="C142" s="13"/>
      <c r="D142" s="121" t="s">
        <v>186</v>
      </c>
      <c r="E142" s="13"/>
      <c r="F142" s="56">
        <v>0</v>
      </c>
      <c r="G142" s="112">
        <v>0</v>
      </c>
      <c r="H142" s="129" t="e">
        <f t="shared" si="11"/>
        <v>#DIV/0!</v>
      </c>
    </row>
    <row r="143" spans="1:8" x14ac:dyDescent="0.25">
      <c r="A143" s="12"/>
      <c r="B143" s="12">
        <v>3293</v>
      </c>
      <c r="C143" s="13"/>
      <c r="D143" s="121" t="s">
        <v>187</v>
      </c>
      <c r="E143" s="13"/>
      <c r="F143" s="56">
        <v>0</v>
      </c>
      <c r="G143" s="112">
        <v>0</v>
      </c>
      <c r="H143" s="129" t="e">
        <f t="shared" si="11"/>
        <v>#DIV/0!</v>
      </c>
    </row>
    <row r="144" spans="1:8" ht="22.5" x14ac:dyDescent="0.25">
      <c r="A144" s="12"/>
      <c r="B144" s="12">
        <v>3299</v>
      </c>
      <c r="C144" s="13"/>
      <c r="D144" s="121" t="s">
        <v>185</v>
      </c>
      <c r="E144" s="13"/>
      <c r="F144" s="56">
        <v>619.62</v>
      </c>
      <c r="G144" s="112">
        <v>1152.18</v>
      </c>
      <c r="H144" s="129">
        <f t="shared" si="10"/>
        <v>185.94945289048127</v>
      </c>
    </row>
    <row r="145" spans="1:8" s="113" customFormat="1" x14ac:dyDescent="0.25">
      <c r="A145" s="111"/>
      <c r="B145" s="111"/>
      <c r="C145" s="108">
        <v>41</v>
      </c>
      <c r="D145" s="108" t="s">
        <v>50</v>
      </c>
      <c r="E145" s="108"/>
      <c r="F145" s="112">
        <f>F146+F148+F155+F162</f>
        <v>70060</v>
      </c>
      <c r="G145" s="216">
        <f>G146+G148+G155+G162</f>
        <v>23605.65</v>
      </c>
      <c r="H145" s="129">
        <f t="shared" si="10"/>
        <v>33.693477019697404</v>
      </c>
    </row>
    <row r="146" spans="1:8" x14ac:dyDescent="0.25">
      <c r="A146" s="12"/>
      <c r="B146" s="25">
        <v>321</v>
      </c>
      <c r="C146" s="13"/>
      <c r="D146" s="121" t="s">
        <v>167</v>
      </c>
      <c r="E146" s="13"/>
      <c r="F146" s="56">
        <f>F147</f>
        <v>133.02000000000001</v>
      </c>
      <c r="G146" s="216">
        <f>G147</f>
        <v>13.12</v>
      </c>
      <c r="H146" s="129">
        <f t="shared" si="10"/>
        <v>9.8631784694030955</v>
      </c>
    </row>
    <row r="147" spans="1:8" x14ac:dyDescent="0.25">
      <c r="A147" s="12"/>
      <c r="B147" s="12">
        <v>3213</v>
      </c>
      <c r="C147" s="13"/>
      <c r="D147" s="121" t="s">
        <v>170</v>
      </c>
      <c r="E147" s="13"/>
      <c r="F147" s="56">
        <v>133.02000000000001</v>
      </c>
      <c r="G147" s="112">
        <v>13.12</v>
      </c>
      <c r="H147" s="129">
        <f t="shared" si="10"/>
        <v>9.8631784694030955</v>
      </c>
    </row>
    <row r="148" spans="1:8" x14ac:dyDescent="0.25">
      <c r="A148" s="12"/>
      <c r="B148" s="25">
        <v>322</v>
      </c>
      <c r="C148" s="13"/>
      <c r="D148" s="121" t="s">
        <v>172</v>
      </c>
      <c r="E148" s="13"/>
      <c r="F148" s="56">
        <f>SUM(F149:F154)</f>
        <v>42400.080000000009</v>
      </c>
      <c r="G148" s="216">
        <f>SUM(G149:G154)</f>
        <v>5707.84</v>
      </c>
      <c r="H148" s="129">
        <f t="shared" si="10"/>
        <v>13.461861392714351</v>
      </c>
    </row>
    <row r="149" spans="1:8" ht="22.5" x14ac:dyDescent="0.25">
      <c r="A149" s="12"/>
      <c r="B149" s="12">
        <v>3221</v>
      </c>
      <c r="C149" s="13"/>
      <c r="D149" s="121" t="s">
        <v>173</v>
      </c>
      <c r="E149" s="13"/>
      <c r="F149" s="56">
        <v>3050.26</v>
      </c>
      <c r="G149" s="112">
        <v>2069.9899999999998</v>
      </c>
      <c r="H149" s="129">
        <f t="shared" si="10"/>
        <v>67.862739569741578</v>
      </c>
    </row>
    <row r="150" spans="1:8" x14ac:dyDescent="0.25">
      <c r="A150" s="12"/>
      <c r="B150" s="12">
        <v>3222</v>
      </c>
      <c r="C150" s="13"/>
      <c r="D150" s="121" t="s">
        <v>174</v>
      </c>
      <c r="E150" s="13"/>
      <c r="F150" s="56">
        <v>33128.33</v>
      </c>
      <c r="G150" s="112">
        <v>487.19</v>
      </c>
      <c r="H150" s="129">
        <f t="shared" si="10"/>
        <v>1.4706144257799896</v>
      </c>
    </row>
    <row r="151" spans="1:8" x14ac:dyDescent="0.25">
      <c r="A151" s="12"/>
      <c r="B151" s="12">
        <v>3223</v>
      </c>
      <c r="C151" s="13"/>
      <c r="D151" s="121" t="s">
        <v>175</v>
      </c>
      <c r="E151" s="13"/>
      <c r="F151" s="56">
        <v>1750.62</v>
      </c>
      <c r="G151" s="112">
        <v>662.4</v>
      </c>
      <c r="H151" s="129">
        <f t="shared" si="10"/>
        <v>37.838023100387289</v>
      </c>
    </row>
    <row r="152" spans="1:8" x14ac:dyDescent="0.25">
      <c r="A152" s="12"/>
      <c r="B152" s="12">
        <v>3224</v>
      </c>
      <c r="C152" s="13"/>
      <c r="D152" s="121" t="s">
        <v>229</v>
      </c>
      <c r="E152" s="13"/>
      <c r="F152" s="56">
        <v>1020.01</v>
      </c>
      <c r="G152" s="112">
        <v>39.96</v>
      </c>
      <c r="H152" s="129">
        <f t="shared" si="10"/>
        <v>3.9176086508955792</v>
      </c>
    </row>
    <row r="153" spans="1:8" x14ac:dyDescent="0.25">
      <c r="A153" s="12"/>
      <c r="B153" s="12">
        <v>3225</v>
      </c>
      <c r="C153" s="13"/>
      <c r="D153" s="121" t="s">
        <v>176</v>
      </c>
      <c r="E153" s="13"/>
      <c r="F153" s="56">
        <v>2654.88</v>
      </c>
      <c r="G153" s="112">
        <v>2448.3000000000002</v>
      </c>
      <c r="H153" s="129">
        <f t="shared" si="10"/>
        <v>92.218857349484722</v>
      </c>
    </row>
    <row r="154" spans="1:8" ht="22.5" x14ac:dyDescent="0.25">
      <c r="A154" s="12"/>
      <c r="B154" s="12">
        <v>3227</v>
      </c>
      <c r="C154" s="13"/>
      <c r="D154" s="121" t="s">
        <v>190</v>
      </c>
      <c r="E154" s="13"/>
      <c r="F154" s="56">
        <v>795.98</v>
      </c>
      <c r="G154" s="112">
        <v>0</v>
      </c>
      <c r="H154" s="129">
        <f t="shared" si="10"/>
        <v>0</v>
      </c>
    </row>
    <row r="155" spans="1:8" x14ac:dyDescent="0.25">
      <c r="A155" s="12"/>
      <c r="B155" s="25">
        <v>323</v>
      </c>
      <c r="C155" s="13"/>
      <c r="D155" s="121" t="s">
        <v>177</v>
      </c>
      <c r="E155" s="13"/>
      <c r="F155" s="56">
        <f>SUM(F156:F161)</f>
        <v>13327.84</v>
      </c>
      <c r="G155" s="216">
        <f>SUM(G156:G161)</f>
        <v>8566.7800000000007</v>
      </c>
      <c r="H155" s="129">
        <f t="shared" si="10"/>
        <v>64.277332260891498</v>
      </c>
    </row>
    <row r="156" spans="1:8" x14ac:dyDescent="0.25">
      <c r="A156" s="12"/>
      <c r="B156" s="12">
        <v>3231</v>
      </c>
      <c r="C156" s="13"/>
      <c r="D156" s="121" t="s">
        <v>178</v>
      </c>
      <c r="E156" s="13"/>
      <c r="F156" s="56">
        <v>1032.25</v>
      </c>
      <c r="G156" s="112">
        <v>16.25</v>
      </c>
      <c r="H156" s="129">
        <f t="shared" si="10"/>
        <v>1.5742310486800679</v>
      </c>
    </row>
    <row r="157" spans="1:8" ht="22.5" x14ac:dyDescent="0.25">
      <c r="A157" s="12"/>
      <c r="B157" s="12">
        <v>3232</v>
      </c>
      <c r="C157" s="13"/>
      <c r="D157" s="121" t="s">
        <v>179</v>
      </c>
      <c r="E157" s="13"/>
      <c r="F157" s="56">
        <v>5500</v>
      </c>
      <c r="G157" s="112">
        <v>5188.07</v>
      </c>
      <c r="H157" s="129">
        <f t="shared" si="10"/>
        <v>94.328545454545448</v>
      </c>
    </row>
    <row r="158" spans="1:8" x14ac:dyDescent="0.25">
      <c r="A158" s="12"/>
      <c r="B158" s="12">
        <v>3234</v>
      </c>
      <c r="C158" s="13"/>
      <c r="D158" s="121" t="s">
        <v>181</v>
      </c>
      <c r="E158" s="13"/>
      <c r="F158" s="56">
        <v>795.66</v>
      </c>
      <c r="G158" s="112">
        <v>0</v>
      </c>
      <c r="H158" s="129">
        <f t="shared" si="10"/>
        <v>0</v>
      </c>
    </row>
    <row r="159" spans="1:8" x14ac:dyDescent="0.25">
      <c r="A159" s="12"/>
      <c r="B159" s="12">
        <v>3236</v>
      </c>
      <c r="C159" s="13"/>
      <c r="D159" s="122" t="s">
        <v>191</v>
      </c>
      <c r="E159" s="13"/>
      <c r="F159" s="56">
        <v>623.29999999999995</v>
      </c>
      <c r="G159" s="112">
        <v>323.45999999999998</v>
      </c>
      <c r="H159" s="129">
        <f t="shared" si="10"/>
        <v>51.894753730145993</v>
      </c>
    </row>
    <row r="160" spans="1:8" x14ac:dyDescent="0.25">
      <c r="A160" s="12"/>
      <c r="B160" s="12">
        <v>3238</v>
      </c>
      <c r="C160" s="13"/>
      <c r="D160" s="122" t="s">
        <v>183</v>
      </c>
      <c r="E160" s="13"/>
      <c r="F160" s="56">
        <v>765.11</v>
      </c>
      <c r="G160" s="112">
        <v>413.81</v>
      </c>
      <c r="H160" s="129">
        <f t="shared" si="10"/>
        <v>54.085033524591232</v>
      </c>
    </row>
    <row r="161" spans="1:8" x14ac:dyDescent="0.25">
      <c r="A161" s="12"/>
      <c r="B161" s="12">
        <v>3239</v>
      </c>
      <c r="C161" s="13"/>
      <c r="D161" s="121" t="s">
        <v>184</v>
      </c>
      <c r="E161" s="13"/>
      <c r="F161" s="56">
        <v>4611.5200000000004</v>
      </c>
      <c r="G161" s="112">
        <v>2625.19</v>
      </c>
      <c r="H161" s="129">
        <f t="shared" si="10"/>
        <v>56.926783359933374</v>
      </c>
    </row>
    <row r="162" spans="1:8" ht="22.5" x14ac:dyDescent="0.25">
      <c r="A162" s="12"/>
      <c r="B162" s="25">
        <v>329</v>
      </c>
      <c r="C162" s="13"/>
      <c r="D162" s="121" t="s">
        <v>185</v>
      </c>
      <c r="E162" s="13"/>
      <c r="F162" s="56">
        <f>SUM(F163:F165)</f>
        <v>14199.06</v>
      </c>
      <c r="G162" s="216">
        <f>G163+G164+G165</f>
        <v>9317.91</v>
      </c>
      <c r="H162" s="129">
        <f t="shared" si="10"/>
        <v>65.623428593160398</v>
      </c>
    </row>
    <row r="163" spans="1:8" x14ac:dyDescent="0.25">
      <c r="A163" s="12"/>
      <c r="B163" s="12">
        <v>3293</v>
      </c>
      <c r="C163" s="13"/>
      <c r="D163" s="121" t="s">
        <v>187</v>
      </c>
      <c r="E163" s="13"/>
      <c r="F163" s="56">
        <v>879.01</v>
      </c>
      <c r="G163" s="112">
        <v>439.52</v>
      </c>
      <c r="H163" s="129">
        <f t="shared" si="10"/>
        <v>50.001706465227926</v>
      </c>
    </row>
    <row r="164" spans="1:8" x14ac:dyDescent="0.25">
      <c r="A164" s="12"/>
      <c r="B164" s="12">
        <v>3294</v>
      </c>
      <c r="C164" s="13"/>
      <c r="D164" s="121" t="s">
        <v>188</v>
      </c>
      <c r="E164" s="13"/>
      <c r="F164" s="56">
        <v>20</v>
      </c>
      <c r="G164" s="112">
        <v>13.27</v>
      </c>
      <c r="H164" s="129">
        <f t="shared" si="10"/>
        <v>66.349999999999994</v>
      </c>
    </row>
    <row r="165" spans="1:8" ht="22.5" x14ac:dyDescent="0.25">
      <c r="A165" s="12"/>
      <c r="B165" s="12">
        <v>3299</v>
      </c>
      <c r="C165" s="13"/>
      <c r="D165" s="121" t="s">
        <v>185</v>
      </c>
      <c r="E165" s="13"/>
      <c r="F165" s="56">
        <v>13300.05</v>
      </c>
      <c r="G165" s="112">
        <v>8865.1200000000008</v>
      </c>
      <c r="H165" s="129">
        <f t="shared" si="10"/>
        <v>66.654787012078913</v>
      </c>
    </row>
    <row r="166" spans="1:8" s="113" customFormat="1" x14ac:dyDescent="0.25">
      <c r="A166" s="111"/>
      <c r="B166" s="111"/>
      <c r="C166" s="108">
        <v>9241</v>
      </c>
      <c r="D166" s="115" t="s">
        <v>95</v>
      </c>
      <c r="E166" s="115"/>
      <c r="F166" s="112"/>
      <c r="G166" s="112"/>
      <c r="H166" s="129" t="e">
        <f t="shared" si="10"/>
        <v>#DIV/0!</v>
      </c>
    </row>
    <row r="167" spans="1:8" s="113" customFormat="1" x14ac:dyDescent="0.25">
      <c r="A167" s="111"/>
      <c r="B167" s="111"/>
      <c r="C167" s="108">
        <v>92530</v>
      </c>
      <c r="D167" s="108" t="s">
        <v>97</v>
      </c>
      <c r="E167" s="108"/>
      <c r="F167" s="112">
        <v>0</v>
      </c>
      <c r="G167" s="112">
        <v>0</v>
      </c>
      <c r="H167" s="129" t="e">
        <f t="shared" si="10"/>
        <v>#DIV/0!</v>
      </c>
    </row>
    <row r="168" spans="1:8" x14ac:dyDescent="0.25">
      <c r="A168" s="12"/>
      <c r="B168" s="25">
        <v>321</v>
      </c>
      <c r="C168" s="13"/>
      <c r="D168" s="121" t="s">
        <v>167</v>
      </c>
      <c r="E168" s="13"/>
      <c r="F168" s="56">
        <v>0</v>
      </c>
      <c r="G168" s="216">
        <f>G169</f>
        <v>0</v>
      </c>
      <c r="H168" s="129" t="e">
        <f t="shared" si="10"/>
        <v>#DIV/0!</v>
      </c>
    </row>
    <row r="169" spans="1:8" ht="22.5" x14ac:dyDescent="0.25">
      <c r="A169" s="12"/>
      <c r="B169" s="12">
        <v>3212</v>
      </c>
      <c r="C169" s="13"/>
      <c r="D169" s="121" t="s">
        <v>169</v>
      </c>
      <c r="E169" s="13"/>
      <c r="F169" s="56">
        <v>0</v>
      </c>
      <c r="G169" s="112">
        <v>0</v>
      </c>
      <c r="H169" s="129" t="e">
        <f t="shared" si="10"/>
        <v>#DIV/0!</v>
      </c>
    </row>
    <row r="170" spans="1:8" s="113" customFormat="1" x14ac:dyDescent="0.25">
      <c r="A170" s="111"/>
      <c r="B170" s="111"/>
      <c r="C170" s="108">
        <v>5402</v>
      </c>
      <c r="D170" s="108" t="s">
        <v>56</v>
      </c>
      <c r="E170" s="108"/>
      <c r="F170" s="112">
        <f>F171+F174</f>
        <v>10725</v>
      </c>
      <c r="G170" s="216">
        <f>G174+G171</f>
        <v>7647.98</v>
      </c>
      <c r="H170" s="129">
        <f t="shared" si="10"/>
        <v>71.309836829836826</v>
      </c>
    </row>
    <row r="171" spans="1:8" s="113" customFormat="1" x14ac:dyDescent="0.25">
      <c r="A171" s="111"/>
      <c r="B171" s="25">
        <v>321</v>
      </c>
      <c r="C171" s="108"/>
      <c r="D171" s="121" t="s">
        <v>167</v>
      </c>
      <c r="E171" s="108"/>
      <c r="F171" s="112">
        <f>F172+F173</f>
        <v>4665.62</v>
      </c>
      <c r="G171" s="216">
        <f>G172+G173</f>
        <v>2905.57</v>
      </c>
      <c r="H171" s="129">
        <f t="shared" si="10"/>
        <v>62.276181943664511</v>
      </c>
    </row>
    <row r="172" spans="1:8" s="113" customFormat="1" x14ac:dyDescent="0.25">
      <c r="A172" s="111"/>
      <c r="B172" s="12">
        <v>3211</v>
      </c>
      <c r="C172" s="108"/>
      <c r="D172" s="121" t="s">
        <v>168</v>
      </c>
      <c r="E172" s="108"/>
      <c r="F172" s="112">
        <v>265.5</v>
      </c>
      <c r="G172" s="112">
        <v>265.5</v>
      </c>
      <c r="H172" s="129">
        <f t="shared" si="10"/>
        <v>100</v>
      </c>
    </row>
    <row r="173" spans="1:8" s="113" customFormat="1" ht="22.5" x14ac:dyDescent="0.25">
      <c r="A173" s="111"/>
      <c r="B173" s="12">
        <v>3212</v>
      </c>
      <c r="C173" s="108"/>
      <c r="D173" s="121" t="s">
        <v>169</v>
      </c>
      <c r="E173" s="108"/>
      <c r="F173" s="112">
        <v>4400.12</v>
      </c>
      <c r="G173" s="112">
        <v>2640.07</v>
      </c>
      <c r="H173" s="129">
        <f t="shared" si="10"/>
        <v>59.999954546694191</v>
      </c>
    </row>
    <row r="174" spans="1:8" x14ac:dyDescent="0.25">
      <c r="A174" s="12"/>
      <c r="B174" s="25">
        <v>322</v>
      </c>
      <c r="C174" s="13"/>
      <c r="D174" s="121" t="s">
        <v>172</v>
      </c>
      <c r="E174" s="13"/>
      <c r="F174" s="56">
        <f>F175</f>
        <v>6059.38</v>
      </c>
      <c r="G174" s="216">
        <f>G175</f>
        <v>4742.41</v>
      </c>
      <c r="H174" s="129">
        <f t="shared" si="10"/>
        <v>78.2655981305018</v>
      </c>
    </row>
    <row r="175" spans="1:8" x14ac:dyDescent="0.25">
      <c r="A175" s="12"/>
      <c r="B175" s="12">
        <v>3222</v>
      </c>
      <c r="C175" s="13"/>
      <c r="D175" s="121" t="s">
        <v>174</v>
      </c>
      <c r="E175" s="13"/>
      <c r="F175" s="56">
        <v>6059.38</v>
      </c>
      <c r="G175" s="112">
        <v>4742.41</v>
      </c>
      <c r="H175" s="129">
        <f t="shared" si="10"/>
        <v>78.2655981305018</v>
      </c>
    </row>
    <row r="176" spans="1:8" s="113" customFormat="1" x14ac:dyDescent="0.25">
      <c r="A176" s="111"/>
      <c r="B176" s="111"/>
      <c r="C176" s="108">
        <v>925401</v>
      </c>
      <c r="D176" s="108" t="s">
        <v>128</v>
      </c>
      <c r="E176" s="108"/>
      <c r="F176" s="112">
        <v>0</v>
      </c>
      <c r="G176" s="112">
        <v>0</v>
      </c>
      <c r="H176" s="129" t="e">
        <f t="shared" si="10"/>
        <v>#DIV/0!</v>
      </c>
    </row>
    <row r="177" spans="1:8" s="113" customFormat="1" x14ac:dyDescent="0.25">
      <c r="A177" s="111"/>
      <c r="B177" s="111"/>
      <c r="C177" s="108">
        <v>57</v>
      </c>
      <c r="D177" s="108" t="s">
        <v>51</v>
      </c>
      <c r="E177" s="108"/>
      <c r="F177" s="112">
        <f>F178+F181+F184+F187</f>
        <v>138860</v>
      </c>
      <c r="G177" s="216">
        <f>G178+G181+G184+G187</f>
        <v>74611.78</v>
      </c>
      <c r="H177" s="129">
        <f t="shared" si="10"/>
        <v>53.731657784819241</v>
      </c>
    </row>
    <row r="178" spans="1:8" x14ac:dyDescent="0.25">
      <c r="A178" s="12"/>
      <c r="B178" s="25">
        <v>321</v>
      </c>
      <c r="C178" s="13"/>
      <c r="D178" s="121" t="s">
        <v>167</v>
      </c>
      <c r="E178" s="13"/>
      <c r="F178" s="56">
        <f>F179+F180</f>
        <v>40885.43</v>
      </c>
      <c r="G178" s="216">
        <f>G179+G180</f>
        <v>20186.509999999998</v>
      </c>
      <c r="H178" s="129">
        <f t="shared" si="10"/>
        <v>49.37335867569449</v>
      </c>
    </row>
    <row r="179" spans="1:8" x14ac:dyDescent="0.25">
      <c r="A179" s="12"/>
      <c r="B179" s="12">
        <v>3211</v>
      </c>
      <c r="C179" s="13"/>
      <c r="D179" s="121" t="s">
        <v>168</v>
      </c>
      <c r="E179" s="13"/>
      <c r="F179" s="56">
        <v>397.85</v>
      </c>
      <c r="G179" s="112">
        <v>42.75</v>
      </c>
      <c r="H179" s="129">
        <f t="shared" si="10"/>
        <v>10.745255749654392</v>
      </c>
    </row>
    <row r="180" spans="1:8" ht="22.5" x14ac:dyDescent="0.25">
      <c r="A180" s="12"/>
      <c r="B180" s="12">
        <v>3212</v>
      </c>
      <c r="C180" s="13"/>
      <c r="D180" s="121" t="s">
        <v>169</v>
      </c>
      <c r="E180" s="13"/>
      <c r="F180" s="56">
        <v>40487.58</v>
      </c>
      <c r="G180" s="112">
        <v>20143.759999999998</v>
      </c>
      <c r="H180" s="129">
        <f t="shared" si="10"/>
        <v>49.752936579563404</v>
      </c>
    </row>
    <row r="181" spans="1:8" x14ac:dyDescent="0.25">
      <c r="A181" s="12"/>
      <c r="B181" s="25">
        <v>322</v>
      </c>
      <c r="C181" s="13"/>
      <c r="D181" s="121" t="s">
        <v>172</v>
      </c>
      <c r="E181" s="13"/>
      <c r="F181" s="56">
        <f>F182+F183</f>
        <v>95005.24</v>
      </c>
      <c r="G181" s="216">
        <f>G182+G183</f>
        <v>50641.35</v>
      </c>
      <c r="H181" s="129">
        <f t="shared" si="10"/>
        <v>53.303744088220817</v>
      </c>
    </row>
    <row r="182" spans="1:8" ht="22.5" x14ac:dyDescent="0.25">
      <c r="A182" s="12"/>
      <c r="B182" s="12">
        <v>3221</v>
      </c>
      <c r="C182" s="13"/>
      <c r="D182" s="121" t="s">
        <v>173</v>
      </c>
      <c r="E182" s="13"/>
      <c r="F182" s="56">
        <v>264.89</v>
      </c>
      <c r="G182" s="112">
        <v>37.14</v>
      </c>
      <c r="H182" s="129">
        <f t="shared" si="10"/>
        <v>14.020914341802261</v>
      </c>
    </row>
    <row r="183" spans="1:8" x14ac:dyDescent="0.25">
      <c r="A183" s="12"/>
      <c r="B183" s="12">
        <v>3222</v>
      </c>
      <c r="C183" s="13"/>
      <c r="D183" s="121" t="s">
        <v>174</v>
      </c>
      <c r="E183" s="13"/>
      <c r="F183" s="56">
        <v>94740.35</v>
      </c>
      <c r="G183" s="112">
        <v>50604.21</v>
      </c>
      <c r="H183" s="129">
        <f t="shared" si="10"/>
        <v>53.413577213932605</v>
      </c>
    </row>
    <row r="184" spans="1:8" x14ac:dyDescent="0.25">
      <c r="A184" s="12"/>
      <c r="B184" s="25">
        <v>323</v>
      </c>
      <c r="C184" s="13"/>
      <c r="D184" s="121" t="s">
        <v>177</v>
      </c>
      <c r="E184" s="13"/>
      <c r="F184" s="56">
        <f>F185+F186</f>
        <v>810.34</v>
      </c>
      <c r="G184" s="216">
        <f>G185+G186</f>
        <v>559.09</v>
      </c>
      <c r="H184" s="129">
        <f t="shared" si="10"/>
        <v>68.994496137423795</v>
      </c>
    </row>
    <row r="185" spans="1:8" x14ac:dyDescent="0.25">
      <c r="A185" s="12"/>
      <c r="B185" s="12">
        <v>3237</v>
      </c>
      <c r="C185" s="13"/>
      <c r="D185" s="121" t="s">
        <v>182</v>
      </c>
      <c r="E185" s="13"/>
      <c r="F185" s="56">
        <v>655.11</v>
      </c>
      <c r="G185" s="112">
        <v>559.09</v>
      </c>
      <c r="H185" s="129">
        <f t="shared" si="10"/>
        <v>85.342919509700664</v>
      </c>
    </row>
    <row r="186" spans="1:8" x14ac:dyDescent="0.25">
      <c r="A186" s="12"/>
      <c r="B186" s="12">
        <v>3239</v>
      </c>
      <c r="C186" s="13"/>
      <c r="D186" s="121" t="s">
        <v>184</v>
      </c>
      <c r="E186" s="13"/>
      <c r="F186" s="56">
        <v>155.22999999999999</v>
      </c>
      <c r="G186" s="112">
        <v>0</v>
      </c>
      <c r="H186" s="129">
        <f t="shared" si="10"/>
        <v>0</v>
      </c>
    </row>
    <row r="187" spans="1:8" ht="22.5" x14ac:dyDescent="0.25">
      <c r="A187" s="12"/>
      <c r="B187" s="25">
        <v>329</v>
      </c>
      <c r="C187" s="13"/>
      <c r="D187" s="121" t="s">
        <v>185</v>
      </c>
      <c r="E187" s="13"/>
      <c r="F187" s="56">
        <f>SUM(F188:F192)</f>
        <v>2158.9899999999998</v>
      </c>
      <c r="G187" s="216">
        <f>SUM(G188:G192)</f>
        <v>3224.83</v>
      </c>
      <c r="H187" s="129">
        <f t="shared" si="10"/>
        <v>149.3675283350085</v>
      </c>
    </row>
    <row r="188" spans="1:8" ht="22.5" x14ac:dyDescent="0.25">
      <c r="A188" s="12"/>
      <c r="B188" s="12">
        <v>3291</v>
      </c>
      <c r="C188" s="13"/>
      <c r="D188" s="121" t="s">
        <v>192</v>
      </c>
      <c r="E188" s="13"/>
      <c r="F188" s="56">
        <v>0</v>
      </c>
      <c r="G188" s="112">
        <v>0</v>
      </c>
      <c r="H188" s="129" t="e">
        <f t="shared" si="10"/>
        <v>#DIV/0!</v>
      </c>
    </row>
    <row r="189" spans="1:8" x14ac:dyDescent="0.25">
      <c r="A189" s="12"/>
      <c r="B189" s="12">
        <v>3293</v>
      </c>
      <c r="C189" s="13"/>
      <c r="D189" s="121" t="s">
        <v>187</v>
      </c>
      <c r="E189" s="13"/>
      <c r="F189" s="56">
        <v>250.25</v>
      </c>
      <c r="G189" s="112">
        <v>0</v>
      </c>
      <c r="H189" s="129">
        <f t="shared" si="10"/>
        <v>0</v>
      </c>
    </row>
    <row r="190" spans="1:8" x14ac:dyDescent="0.25">
      <c r="A190" s="12"/>
      <c r="B190" s="12">
        <v>3295</v>
      </c>
      <c r="C190" s="13"/>
      <c r="D190" s="122" t="s">
        <v>193</v>
      </c>
      <c r="E190" s="13"/>
      <c r="F190" s="56">
        <v>1650</v>
      </c>
      <c r="G190" s="112">
        <v>824.43</v>
      </c>
      <c r="H190" s="129">
        <f t="shared" si="10"/>
        <v>49.965454545454541</v>
      </c>
    </row>
    <row r="191" spans="1:8" x14ac:dyDescent="0.25">
      <c r="A191" s="12"/>
      <c r="B191" s="12">
        <v>3296</v>
      </c>
      <c r="C191" s="13"/>
      <c r="D191" s="122" t="s">
        <v>240</v>
      </c>
      <c r="E191" s="13"/>
      <c r="F191" s="56"/>
      <c r="G191" s="112">
        <v>2400.4</v>
      </c>
      <c r="H191" s="129" t="e">
        <f t="shared" si="10"/>
        <v>#DIV/0!</v>
      </c>
    </row>
    <row r="192" spans="1:8" ht="22.5" x14ac:dyDescent="0.25">
      <c r="A192" s="12"/>
      <c r="B192" s="12">
        <v>3299</v>
      </c>
      <c r="C192" s="13"/>
      <c r="D192" s="121" t="s">
        <v>185</v>
      </c>
      <c r="E192" s="13"/>
      <c r="F192" s="56">
        <v>258.74</v>
      </c>
      <c r="G192" s="112">
        <v>0</v>
      </c>
      <c r="H192" s="129">
        <f t="shared" si="10"/>
        <v>0</v>
      </c>
    </row>
    <row r="193" spans="1:8" s="113" customFormat="1" x14ac:dyDescent="0.25">
      <c r="A193" s="111"/>
      <c r="B193" s="111"/>
      <c r="C193" s="108">
        <v>9257</v>
      </c>
      <c r="D193" s="108" t="s">
        <v>96</v>
      </c>
      <c r="E193" s="108"/>
      <c r="F193" s="112">
        <v>0</v>
      </c>
      <c r="G193" s="112">
        <v>0</v>
      </c>
      <c r="H193" s="129">
        <v>0</v>
      </c>
    </row>
    <row r="194" spans="1:8" s="113" customFormat="1" x14ac:dyDescent="0.25">
      <c r="A194" s="111"/>
      <c r="B194" s="111"/>
      <c r="C194" s="108">
        <v>6103</v>
      </c>
      <c r="D194" s="108" t="s">
        <v>53</v>
      </c>
      <c r="E194" s="108"/>
      <c r="F194" s="112">
        <v>265</v>
      </c>
      <c r="G194" s="112">
        <f>G195</f>
        <v>282.37</v>
      </c>
      <c r="H194" s="129">
        <f t="shared" ref="H194:H196" si="12">(G194/F194)*100</f>
        <v>106.55471698113207</v>
      </c>
    </row>
    <row r="195" spans="1:8" ht="22.5" x14ac:dyDescent="0.25">
      <c r="A195" s="12"/>
      <c r="B195" s="25">
        <v>329</v>
      </c>
      <c r="C195" s="13"/>
      <c r="D195" s="121" t="s">
        <v>185</v>
      </c>
      <c r="E195" s="13"/>
      <c r="F195" s="56">
        <f>F196</f>
        <v>265</v>
      </c>
      <c r="G195" s="216">
        <f>G196</f>
        <v>282.37</v>
      </c>
      <c r="H195" s="129">
        <f t="shared" si="12"/>
        <v>106.55471698113207</v>
      </c>
    </row>
    <row r="196" spans="1:8" ht="22.5" x14ac:dyDescent="0.25">
      <c r="A196" s="12"/>
      <c r="B196" s="12">
        <v>3299</v>
      </c>
      <c r="C196" s="13"/>
      <c r="D196" s="121" t="s">
        <v>185</v>
      </c>
      <c r="E196" s="13"/>
      <c r="F196" s="56">
        <v>265</v>
      </c>
      <c r="G196" s="112">
        <v>282.37</v>
      </c>
      <c r="H196" s="129">
        <f t="shared" si="12"/>
        <v>106.55471698113207</v>
      </c>
    </row>
    <row r="197" spans="1:8" s="113" customFormat="1" x14ac:dyDescent="0.25">
      <c r="A197" s="111"/>
      <c r="B197" s="111"/>
      <c r="C197" s="108">
        <v>926103</v>
      </c>
      <c r="D197" s="108" t="s">
        <v>98</v>
      </c>
      <c r="E197" s="108"/>
      <c r="F197" s="112">
        <v>0</v>
      </c>
      <c r="G197" s="112">
        <v>0</v>
      </c>
      <c r="H197" s="129">
        <v>0</v>
      </c>
    </row>
    <row r="198" spans="1:8" x14ac:dyDescent="0.25">
      <c r="A198" s="40"/>
      <c r="B198" s="40">
        <v>34</v>
      </c>
      <c r="C198" s="41"/>
      <c r="D198" s="40" t="s">
        <v>43</v>
      </c>
      <c r="E198" s="40"/>
      <c r="F198" s="58">
        <f>F199+F205</f>
        <v>1979</v>
      </c>
      <c r="G198" s="58">
        <f>G199+G203+G204+G205</f>
        <v>3030.6000000000004</v>
      </c>
      <c r="H198" s="126">
        <f>(G198/F198)*100</f>
        <v>153.13794845881762</v>
      </c>
    </row>
    <row r="199" spans="1:8" s="113" customFormat="1" x14ac:dyDescent="0.25">
      <c r="A199" s="116"/>
      <c r="B199" s="116"/>
      <c r="C199" s="108">
        <v>11</v>
      </c>
      <c r="D199" s="108" t="s">
        <v>17</v>
      </c>
      <c r="E199" s="108"/>
      <c r="F199" s="117">
        <f>F200</f>
        <v>796</v>
      </c>
      <c r="G199" s="117">
        <f>G200</f>
        <v>192.49</v>
      </c>
      <c r="H199" s="134">
        <f>(G199/F199)*100</f>
        <v>24.1821608040201</v>
      </c>
    </row>
    <row r="200" spans="1:8" x14ac:dyDescent="0.25">
      <c r="A200" s="44"/>
      <c r="B200" s="120">
        <v>343</v>
      </c>
      <c r="C200" s="13"/>
      <c r="D200" s="122" t="s">
        <v>194</v>
      </c>
      <c r="E200" s="13"/>
      <c r="F200" s="60">
        <f>F201+F202</f>
        <v>796</v>
      </c>
      <c r="G200" s="195">
        <f>G201+G202</f>
        <v>192.49</v>
      </c>
      <c r="H200" s="134">
        <f t="shared" ref="H200:H204" si="13">(G200/F200)*100</f>
        <v>24.1821608040201</v>
      </c>
    </row>
    <row r="201" spans="1:8" ht="22.5" x14ac:dyDescent="0.25">
      <c r="A201" s="44"/>
      <c r="B201" s="44">
        <v>3431</v>
      </c>
      <c r="C201" s="13"/>
      <c r="D201" s="121" t="s">
        <v>195</v>
      </c>
      <c r="E201" s="13"/>
      <c r="F201" s="60">
        <v>796</v>
      </c>
      <c r="G201" s="117">
        <v>192.49</v>
      </c>
      <c r="H201" s="134">
        <f t="shared" si="13"/>
        <v>24.1821608040201</v>
      </c>
    </row>
    <row r="202" spans="1:8" x14ac:dyDescent="0.25">
      <c r="A202" s="44"/>
      <c r="B202" s="44">
        <v>3433</v>
      </c>
      <c r="C202" s="13"/>
      <c r="D202" s="122" t="s">
        <v>196</v>
      </c>
      <c r="E202" s="13"/>
      <c r="F202" s="60">
        <v>0</v>
      </c>
      <c r="G202" s="117">
        <v>0</v>
      </c>
      <c r="H202" s="134" t="e">
        <f t="shared" si="13"/>
        <v>#DIV/0!</v>
      </c>
    </row>
    <row r="203" spans="1:8" s="113" customFormat="1" x14ac:dyDescent="0.25">
      <c r="A203" s="116"/>
      <c r="B203" s="116"/>
      <c r="C203" s="108">
        <v>31</v>
      </c>
      <c r="D203" s="108" t="s">
        <v>52</v>
      </c>
      <c r="E203" s="108"/>
      <c r="F203" s="117">
        <v>0</v>
      </c>
      <c r="G203" s="117">
        <v>0</v>
      </c>
      <c r="H203" s="134" t="e">
        <f t="shared" si="13"/>
        <v>#DIV/0!</v>
      </c>
    </row>
    <row r="204" spans="1:8" s="113" customFormat="1" x14ac:dyDescent="0.25">
      <c r="A204" s="116"/>
      <c r="B204" s="116"/>
      <c r="C204" s="108">
        <v>57</v>
      </c>
      <c r="D204" s="108" t="s">
        <v>51</v>
      </c>
      <c r="E204" s="108"/>
      <c r="F204" s="117">
        <v>0</v>
      </c>
      <c r="G204" s="117">
        <v>2123.8200000000002</v>
      </c>
      <c r="H204" s="134" t="e">
        <f t="shared" si="13"/>
        <v>#DIV/0!</v>
      </c>
    </row>
    <row r="205" spans="1:8" s="113" customFormat="1" x14ac:dyDescent="0.25">
      <c r="A205" s="111"/>
      <c r="B205" s="111"/>
      <c r="C205" s="108">
        <v>41</v>
      </c>
      <c r="D205" s="108" t="s">
        <v>50</v>
      </c>
      <c r="E205" s="108"/>
      <c r="F205" s="112">
        <v>1183</v>
      </c>
      <c r="G205" s="112">
        <v>714.29</v>
      </c>
      <c r="H205" s="134">
        <f t="shared" ref="H205" si="14">(G205/F205)*100</f>
        <v>60.379543533389679</v>
      </c>
    </row>
    <row r="206" spans="1:8" ht="25.5" x14ac:dyDescent="0.25">
      <c r="A206" s="40"/>
      <c r="B206" s="40">
        <v>37</v>
      </c>
      <c r="C206" s="41"/>
      <c r="D206" s="42" t="s">
        <v>44</v>
      </c>
      <c r="E206" s="42"/>
      <c r="F206" s="58">
        <f>SUM(F207,F211)</f>
        <v>51527</v>
      </c>
      <c r="G206" s="58">
        <f>G207+G208+G209+G210+G211+G215</f>
        <v>2000.0500000000002</v>
      </c>
      <c r="H206" s="126">
        <f>(G206/F206)*100</f>
        <v>3.8815572418343782</v>
      </c>
    </row>
    <row r="207" spans="1:8" s="113" customFormat="1" x14ac:dyDescent="0.25">
      <c r="A207" s="111"/>
      <c r="B207" s="111"/>
      <c r="C207" s="108">
        <v>11</v>
      </c>
      <c r="D207" s="108" t="s">
        <v>17</v>
      </c>
      <c r="E207" s="108"/>
      <c r="F207" s="112">
        <v>31878</v>
      </c>
      <c r="G207" s="112">
        <v>15.67</v>
      </c>
      <c r="H207" s="129">
        <f>(G207/F207)*100</f>
        <v>4.9156157851810024E-2</v>
      </c>
    </row>
    <row r="208" spans="1:8" s="113" customFormat="1" x14ac:dyDescent="0.25">
      <c r="A208" s="111"/>
      <c r="B208" s="111"/>
      <c r="C208" s="108">
        <v>31</v>
      </c>
      <c r="D208" s="108" t="s">
        <v>52</v>
      </c>
      <c r="E208" s="108"/>
      <c r="F208" s="112">
        <v>0</v>
      </c>
      <c r="G208" s="112">
        <v>0</v>
      </c>
      <c r="H208" s="129">
        <v>0</v>
      </c>
    </row>
    <row r="209" spans="1:8" s="113" customFormat="1" x14ac:dyDescent="0.25">
      <c r="A209" s="111"/>
      <c r="B209" s="111"/>
      <c r="C209" s="108">
        <v>9231</v>
      </c>
      <c r="D209" s="108" t="s">
        <v>93</v>
      </c>
      <c r="E209" s="108"/>
      <c r="F209" s="112">
        <v>0</v>
      </c>
      <c r="G209" s="112">
        <v>0</v>
      </c>
      <c r="H209" s="129">
        <v>0</v>
      </c>
    </row>
    <row r="210" spans="1:8" s="113" customFormat="1" x14ac:dyDescent="0.25">
      <c r="A210" s="111"/>
      <c r="B210" s="111"/>
      <c r="C210" s="108">
        <v>41</v>
      </c>
      <c r="D210" s="108" t="s">
        <v>50</v>
      </c>
      <c r="E210" s="108"/>
      <c r="F210" s="112">
        <v>0</v>
      </c>
      <c r="G210" s="112">
        <v>0</v>
      </c>
      <c r="H210" s="129">
        <v>0</v>
      </c>
    </row>
    <row r="211" spans="1:8" s="113" customFormat="1" x14ac:dyDescent="0.25">
      <c r="A211" s="111"/>
      <c r="B211" s="111"/>
      <c r="C211" s="108">
        <v>57</v>
      </c>
      <c r="D211" s="108" t="s">
        <v>51</v>
      </c>
      <c r="E211" s="108"/>
      <c r="F211" s="112">
        <v>19649</v>
      </c>
      <c r="G211" s="112">
        <v>1984.38</v>
      </c>
      <c r="H211" s="129">
        <f t="shared" ref="H211:H215" si="15">(G211/F211)*100</f>
        <v>10.099139905338694</v>
      </c>
    </row>
    <row r="212" spans="1:8" ht="22.5" x14ac:dyDescent="0.25">
      <c r="A212" s="12"/>
      <c r="B212" s="25">
        <v>372</v>
      </c>
      <c r="C212" s="13"/>
      <c r="D212" s="121" t="s">
        <v>197</v>
      </c>
      <c r="E212" s="13"/>
      <c r="F212" s="56">
        <f>F213+F214</f>
        <v>51527</v>
      </c>
      <c r="G212" s="216">
        <f>G213+G214</f>
        <v>1984.38</v>
      </c>
      <c r="H212" s="129">
        <f t="shared" si="15"/>
        <v>3.8511460011256236</v>
      </c>
    </row>
    <row r="213" spans="1:8" ht="22.5" x14ac:dyDescent="0.25">
      <c r="A213" s="12"/>
      <c r="B213" s="12">
        <v>3721</v>
      </c>
      <c r="C213" s="13"/>
      <c r="D213" s="121" t="s">
        <v>198</v>
      </c>
      <c r="E213" s="13"/>
      <c r="F213" s="56">
        <v>7522.89</v>
      </c>
      <c r="G213" s="112">
        <v>1960.75</v>
      </c>
      <c r="H213" s="129">
        <f t="shared" si="15"/>
        <v>26.063786656457822</v>
      </c>
    </row>
    <row r="214" spans="1:8" ht="22.5" x14ac:dyDescent="0.25">
      <c r="A214" s="12"/>
      <c r="B214" s="12">
        <v>3722</v>
      </c>
      <c r="C214" s="13"/>
      <c r="D214" s="121" t="s">
        <v>199</v>
      </c>
      <c r="E214" s="13"/>
      <c r="F214" s="56">
        <v>44004.11</v>
      </c>
      <c r="G214" s="112">
        <v>23.63</v>
      </c>
      <c r="H214" s="129">
        <f t="shared" si="15"/>
        <v>5.3699529430319116E-2</v>
      </c>
    </row>
    <row r="215" spans="1:8" s="113" customFormat="1" x14ac:dyDescent="0.25">
      <c r="A215" s="111"/>
      <c r="B215" s="118"/>
      <c r="C215" s="108">
        <v>9257</v>
      </c>
      <c r="D215" s="108" t="s">
        <v>96</v>
      </c>
      <c r="E215" s="108"/>
      <c r="F215" s="112"/>
      <c r="G215" s="112"/>
      <c r="H215" s="129" t="e">
        <f t="shared" si="15"/>
        <v>#DIV/0!</v>
      </c>
    </row>
    <row r="216" spans="1:8" x14ac:dyDescent="0.25">
      <c r="A216" s="40"/>
      <c r="B216" s="40">
        <v>38</v>
      </c>
      <c r="C216" s="41"/>
      <c r="D216" s="42" t="s">
        <v>125</v>
      </c>
      <c r="E216" s="42"/>
      <c r="F216" s="218">
        <f>F217</f>
        <v>1279</v>
      </c>
      <c r="G216" s="58">
        <f>G217</f>
        <v>0</v>
      </c>
      <c r="H216" s="126">
        <f>H217</f>
        <v>0</v>
      </c>
    </row>
    <row r="217" spans="1:8" s="113" customFormat="1" x14ac:dyDescent="0.25">
      <c r="A217" s="111"/>
      <c r="B217" s="118"/>
      <c r="C217" s="108">
        <v>57</v>
      </c>
      <c r="D217" s="108" t="s">
        <v>51</v>
      </c>
      <c r="E217" s="108"/>
      <c r="F217" s="112">
        <v>1279</v>
      </c>
      <c r="G217" s="112">
        <v>0</v>
      </c>
      <c r="H217" s="129">
        <f t="shared" ref="H217:H218" si="16">(G217/F217)*100</f>
        <v>0</v>
      </c>
    </row>
    <row r="218" spans="1:8" ht="25.5" x14ac:dyDescent="0.25">
      <c r="A218" s="47">
        <v>4</v>
      </c>
      <c r="B218" s="48"/>
      <c r="C218" s="48"/>
      <c r="D218" s="49" t="s">
        <v>21</v>
      </c>
      <c r="E218" s="49"/>
      <c r="F218" s="61">
        <f>F219+F248</f>
        <v>66036</v>
      </c>
      <c r="G218" s="61">
        <f>G219+G248</f>
        <v>11426.72</v>
      </c>
      <c r="H218" s="129">
        <f t="shared" si="16"/>
        <v>17.303773699194377</v>
      </c>
    </row>
    <row r="219" spans="1:8" ht="25.5" x14ac:dyDescent="0.25">
      <c r="A219" s="39"/>
      <c r="B219" s="39">
        <v>42</v>
      </c>
      <c r="C219" s="39"/>
      <c r="D219" s="43" t="s">
        <v>37</v>
      </c>
      <c r="E219" s="43"/>
      <c r="F219" s="58">
        <f>SUM(F220:F223)</f>
        <v>66036</v>
      </c>
      <c r="G219" s="58">
        <f>G220+G221+G222</f>
        <v>11426.72</v>
      </c>
      <c r="H219" s="126">
        <f>(G219/F219)*100</f>
        <v>17.303773699194377</v>
      </c>
    </row>
    <row r="220" spans="1:8" s="113" customFormat="1" x14ac:dyDescent="0.25">
      <c r="A220" s="119"/>
      <c r="B220" s="119"/>
      <c r="C220" s="108">
        <v>11</v>
      </c>
      <c r="D220" s="108" t="s">
        <v>17</v>
      </c>
      <c r="E220" s="108"/>
      <c r="F220" s="112">
        <v>28473</v>
      </c>
      <c r="G220" s="112">
        <v>7202.38</v>
      </c>
      <c r="H220" s="129">
        <f t="shared" ref="H220:H247" si="17">(G220/F220)*100</f>
        <v>25.295472904154813</v>
      </c>
    </row>
    <row r="221" spans="1:8" s="113" customFormat="1" x14ac:dyDescent="0.25">
      <c r="A221" s="119"/>
      <c r="B221" s="119"/>
      <c r="C221" s="108">
        <v>31</v>
      </c>
      <c r="D221" s="108" t="s">
        <v>52</v>
      </c>
      <c r="E221" s="108"/>
      <c r="F221" s="112">
        <v>2921</v>
      </c>
      <c r="G221" s="112">
        <v>3950.13</v>
      </c>
      <c r="H221" s="129">
        <f t="shared" si="17"/>
        <v>135.23211229031153</v>
      </c>
    </row>
    <row r="222" spans="1:8" s="113" customFormat="1" x14ac:dyDescent="0.25">
      <c r="A222" s="119"/>
      <c r="B222" s="119"/>
      <c r="C222" s="108">
        <v>41</v>
      </c>
      <c r="D222" s="108" t="s">
        <v>50</v>
      </c>
      <c r="E222" s="108"/>
      <c r="F222" s="112">
        <v>5442</v>
      </c>
      <c r="G222" s="112">
        <v>274.20999999999998</v>
      </c>
      <c r="H222" s="129">
        <f t="shared" si="17"/>
        <v>5.0387725101065781</v>
      </c>
    </row>
    <row r="223" spans="1:8" s="113" customFormat="1" x14ac:dyDescent="0.25">
      <c r="A223" s="119"/>
      <c r="B223" s="119"/>
      <c r="C223" s="108">
        <v>57</v>
      </c>
      <c r="D223" s="108" t="s">
        <v>51</v>
      </c>
      <c r="E223" s="108"/>
      <c r="F223" s="112">
        <v>29200</v>
      </c>
      <c r="G223" s="112">
        <v>0</v>
      </c>
      <c r="H223" s="129">
        <f t="shared" si="17"/>
        <v>0</v>
      </c>
    </row>
    <row r="224" spans="1:8" s="113" customFormat="1" x14ac:dyDescent="0.25">
      <c r="A224" s="119"/>
      <c r="B224" s="119"/>
      <c r="C224" s="108">
        <v>11</v>
      </c>
      <c r="D224" s="108" t="s">
        <v>17</v>
      </c>
      <c r="E224" s="108"/>
      <c r="F224" s="112">
        <v>28473</v>
      </c>
      <c r="G224" s="112">
        <v>7202.38</v>
      </c>
      <c r="H224" s="129">
        <f t="shared" si="17"/>
        <v>25.295472904154813</v>
      </c>
    </row>
    <row r="225" spans="1:8" s="113" customFormat="1" x14ac:dyDescent="0.25">
      <c r="A225" s="119"/>
      <c r="B225" s="229">
        <v>42</v>
      </c>
      <c r="C225" s="108">
        <v>11</v>
      </c>
      <c r="D225" s="108"/>
      <c r="E225" s="108"/>
      <c r="F225" s="112">
        <f>F226+F231</f>
        <v>28473</v>
      </c>
      <c r="G225" s="112">
        <f>G226+G231</f>
        <v>7202.38</v>
      </c>
      <c r="H225" s="129">
        <f t="shared" si="17"/>
        <v>25.295472904154813</v>
      </c>
    </row>
    <row r="226" spans="1:8" x14ac:dyDescent="0.25">
      <c r="A226" s="14"/>
      <c r="B226" s="11">
        <v>422</v>
      </c>
      <c r="C226" s="13"/>
      <c r="D226" s="122" t="s">
        <v>200</v>
      </c>
      <c r="E226" s="13"/>
      <c r="F226" s="56">
        <f>SUM(F227:F230)</f>
        <v>26491</v>
      </c>
      <c r="G226" s="216">
        <f>SUM(G227:G230)</f>
        <v>7202.38</v>
      </c>
      <c r="H226" s="129">
        <f t="shared" si="17"/>
        <v>27.188026122079194</v>
      </c>
    </row>
    <row r="227" spans="1:8" x14ac:dyDescent="0.25">
      <c r="A227" s="14"/>
      <c r="B227" s="14">
        <v>4221</v>
      </c>
      <c r="C227" s="13"/>
      <c r="D227" s="122" t="s">
        <v>201</v>
      </c>
      <c r="E227" s="13"/>
      <c r="F227" s="56">
        <v>15093</v>
      </c>
      <c r="G227" s="112">
        <v>1983.25</v>
      </c>
      <c r="H227" s="129">
        <f t="shared" si="17"/>
        <v>13.140197442523025</v>
      </c>
    </row>
    <row r="228" spans="1:8" x14ac:dyDescent="0.25">
      <c r="A228" s="14"/>
      <c r="B228" s="14">
        <v>4223</v>
      </c>
      <c r="C228" s="13"/>
      <c r="D228" s="122" t="s">
        <v>245</v>
      </c>
      <c r="E228" s="13"/>
      <c r="F228" s="56">
        <v>1243</v>
      </c>
      <c r="G228" s="112">
        <v>0</v>
      </c>
      <c r="H228" s="129">
        <f t="shared" si="17"/>
        <v>0</v>
      </c>
    </row>
    <row r="229" spans="1:8" x14ac:dyDescent="0.25">
      <c r="A229" s="14"/>
      <c r="B229" s="14">
        <v>4226</v>
      </c>
      <c r="C229" s="13"/>
      <c r="D229" s="122" t="s">
        <v>246</v>
      </c>
      <c r="E229" s="13"/>
      <c r="F229" s="56">
        <v>1327</v>
      </c>
      <c r="G229" s="112">
        <v>0</v>
      </c>
      <c r="H229" s="129">
        <f t="shared" si="17"/>
        <v>0</v>
      </c>
    </row>
    <row r="230" spans="1:8" x14ac:dyDescent="0.25">
      <c r="A230" s="14"/>
      <c r="B230" s="14">
        <v>4227</v>
      </c>
      <c r="C230" s="13"/>
      <c r="D230" s="122" t="s">
        <v>247</v>
      </c>
      <c r="E230" s="13"/>
      <c r="F230" s="56">
        <v>8828</v>
      </c>
      <c r="G230" s="112">
        <v>5219.13</v>
      </c>
      <c r="H230" s="129">
        <f t="shared" si="17"/>
        <v>59.120185772541909</v>
      </c>
    </row>
    <row r="231" spans="1:8" x14ac:dyDescent="0.25">
      <c r="A231" s="14"/>
      <c r="B231" s="11">
        <v>424</v>
      </c>
      <c r="C231" s="13"/>
      <c r="D231" s="122" t="s">
        <v>248</v>
      </c>
      <c r="E231" s="13"/>
      <c r="F231" s="56">
        <f>F232</f>
        <v>1982</v>
      </c>
      <c r="G231" s="112">
        <v>0</v>
      </c>
      <c r="H231" s="129">
        <f t="shared" si="17"/>
        <v>0</v>
      </c>
    </row>
    <row r="232" spans="1:8" x14ac:dyDescent="0.25">
      <c r="A232" s="14"/>
      <c r="B232" s="14">
        <v>4241</v>
      </c>
      <c r="C232" s="13"/>
      <c r="D232" s="122" t="s">
        <v>248</v>
      </c>
      <c r="E232" s="13"/>
      <c r="F232" s="56">
        <v>1982</v>
      </c>
      <c r="G232" s="112">
        <v>0</v>
      </c>
      <c r="H232" s="129">
        <f t="shared" si="17"/>
        <v>0</v>
      </c>
    </row>
    <row r="233" spans="1:8" s="113" customFormat="1" x14ac:dyDescent="0.25">
      <c r="A233" s="119"/>
      <c r="B233" s="119"/>
      <c r="C233" s="108">
        <v>41</v>
      </c>
      <c r="D233" s="108" t="s">
        <v>50</v>
      </c>
      <c r="E233" s="108"/>
      <c r="F233" s="112">
        <f>F234</f>
        <v>5442</v>
      </c>
      <c r="G233" s="112">
        <f>G234</f>
        <v>274.20999999999998</v>
      </c>
      <c r="H233" s="129">
        <f t="shared" si="17"/>
        <v>5.0387725101065781</v>
      </c>
    </row>
    <row r="234" spans="1:8" x14ac:dyDescent="0.25">
      <c r="A234" s="14"/>
      <c r="B234" s="11">
        <v>422</v>
      </c>
      <c r="C234" s="13"/>
      <c r="D234" s="122" t="s">
        <v>200</v>
      </c>
      <c r="E234" s="13"/>
      <c r="F234" s="56">
        <f>F235+F236</f>
        <v>5442</v>
      </c>
      <c r="G234" s="216">
        <f>G235</f>
        <v>274.20999999999998</v>
      </c>
      <c r="H234" s="129">
        <f t="shared" si="17"/>
        <v>5.0387725101065781</v>
      </c>
    </row>
    <row r="235" spans="1:8" x14ac:dyDescent="0.25">
      <c r="A235" s="14"/>
      <c r="B235" s="14">
        <v>4221</v>
      </c>
      <c r="C235" s="13"/>
      <c r="D235" s="122" t="s">
        <v>201</v>
      </c>
      <c r="E235" s="13"/>
      <c r="F235" s="56">
        <v>1460</v>
      </c>
      <c r="G235" s="112">
        <v>274.20999999999998</v>
      </c>
      <c r="H235" s="129">
        <f t="shared" si="17"/>
        <v>18.781506849315065</v>
      </c>
    </row>
    <row r="236" spans="1:8" x14ac:dyDescent="0.25">
      <c r="A236" s="14"/>
      <c r="B236" s="14">
        <v>4227</v>
      </c>
      <c r="C236" s="13"/>
      <c r="D236" s="122" t="s">
        <v>247</v>
      </c>
      <c r="E236" s="13"/>
      <c r="F236" s="56">
        <v>3982</v>
      </c>
      <c r="G236" s="112"/>
      <c r="H236" s="129"/>
    </row>
    <row r="237" spans="1:8" s="113" customFormat="1" x14ac:dyDescent="0.25">
      <c r="A237" s="119"/>
      <c r="B237" s="119"/>
      <c r="C237" s="108">
        <v>9241</v>
      </c>
      <c r="D237" s="115" t="s">
        <v>95</v>
      </c>
      <c r="E237" s="115"/>
      <c r="F237" s="112">
        <v>0</v>
      </c>
      <c r="G237" s="112">
        <v>0</v>
      </c>
      <c r="H237" s="129" t="e">
        <f t="shared" si="17"/>
        <v>#DIV/0!</v>
      </c>
    </row>
    <row r="238" spans="1:8" x14ac:dyDescent="0.25">
      <c r="A238" s="14"/>
      <c r="B238" s="11">
        <v>422</v>
      </c>
      <c r="C238" s="13"/>
      <c r="D238" s="122" t="s">
        <v>200</v>
      </c>
      <c r="E238" s="59"/>
      <c r="F238" s="56">
        <v>0</v>
      </c>
      <c r="G238" s="216">
        <f>G239+G240</f>
        <v>0</v>
      </c>
      <c r="H238" s="129" t="e">
        <f t="shared" si="17"/>
        <v>#DIV/0!</v>
      </c>
    </row>
    <row r="239" spans="1:8" x14ac:dyDescent="0.25">
      <c r="A239" s="14"/>
      <c r="B239" s="14">
        <v>4221</v>
      </c>
      <c r="C239" s="13"/>
      <c r="D239" s="122" t="s">
        <v>201</v>
      </c>
      <c r="E239" s="59"/>
      <c r="F239" s="56">
        <v>0</v>
      </c>
      <c r="G239" s="112">
        <v>0</v>
      </c>
      <c r="H239" s="129" t="e">
        <f t="shared" si="17"/>
        <v>#DIV/0!</v>
      </c>
    </row>
    <row r="240" spans="1:8" ht="22.5" x14ac:dyDescent="0.25">
      <c r="A240" s="14"/>
      <c r="B240" s="14">
        <v>4227</v>
      </c>
      <c r="C240" s="13"/>
      <c r="D240" s="121" t="s">
        <v>202</v>
      </c>
      <c r="E240" s="59"/>
      <c r="F240" s="56">
        <v>0</v>
      </c>
      <c r="G240" s="112">
        <v>0</v>
      </c>
      <c r="H240" s="129" t="e">
        <f t="shared" si="17"/>
        <v>#DIV/0!</v>
      </c>
    </row>
    <row r="241" spans="1:8" s="113" customFormat="1" x14ac:dyDescent="0.25">
      <c r="A241" s="119"/>
      <c r="B241" s="119"/>
      <c r="C241" s="108">
        <v>31</v>
      </c>
      <c r="D241" s="108" t="s">
        <v>52</v>
      </c>
      <c r="E241" s="108"/>
      <c r="F241" s="112">
        <f>F242</f>
        <v>2921</v>
      </c>
      <c r="G241" s="112">
        <f>G242</f>
        <v>3950.13</v>
      </c>
      <c r="H241" s="129">
        <f t="shared" si="17"/>
        <v>135.23211229031153</v>
      </c>
    </row>
    <row r="242" spans="1:8" x14ac:dyDescent="0.25">
      <c r="A242" s="14"/>
      <c r="B242" s="11">
        <v>422</v>
      </c>
      <c r="C242" s="13"/>
      <c r="D242" s="122" t="s">
        <v>200</v>
      </c>
      <c r="E242" s="13"/>
      <c r="F242" s="56">
        <f>F243</f>
        <v>2921</v>
      </c>
      <c r="G242" s="216">
        <f>G243+G244</f>
        <v>3950.13</v>
      </c>
      <c r="H242" s="129">
        <f t="shared" si="17"/>
        <v>135.23211229031153</v>
      </c>
    </row>
    <row r="243" spans="1:8" x14ac:dyDescent="0.25">
      <c r="A243" s="14"/>
      <c r="B243" s="14">
        <v>4221</v>
      </c>
      <c r="C243" s="13"/>
      <c r="D243" s="123" t="s">
        <v>201</v>
      </c>
      <c r="E243" s="13"/>
      <c r="F243" s="56">
        <v>2921</v>
      </c>
      <c r="G243" s="112">
        <v>2236.25</v>
      </c>
      <c r="H243" s="129">
        <f t="shared" si="17"/>
        <v>76.557685724067099</v>
      </c>
    </row>
    <row r="244" spans="1:8" x14ac:dyDescent="0.25">
      <c r="A244" s="14"/>
      <c r="B244" s="14">
        <v>4223</v>
      </c>
      <c r="C244" s="13"/>
      <c r="D244" s="123" t="s">
        <v>203</v>
      </c>
      <c r="E244" s="13"/>
      <c r="F244" s="56">
        <v>0</v>
      </c>
      <c r="G244" s="112">
        <v>1713.88</v>
      </c>
      <c r="H244" s="129" t="e">
        <f t="shared" si="17"/>
        <v>#DIV/0!</v>
      </c>
    </row>
    <row r="245" spans="1:8" s="113" customFormat="1" x14ac:dyDescent="0.25">
      <c r="A245" s="119"/>
      <c r="B245" s="119"/>
      <c r="C245" s="108">
        <v>57</v>
      </c>
      <c r="D245" s="108" t="s">
        <v>51</v>
      </c>
      <c r="E245" s="108"/>
      <c r="F245" s="112">
        <f>F246</f>
        <v>29200</v>
      </c>
      <c r="G245" s="112">
        <f>G246</f>
        <v>0</v>
      </c>
      <c r="H245" s="129">
        <f t="shared" si="17"/>
        <v>0</v>
      </c>
    </row>
    <row r="246" spans="1:8" ht="22.5" x14ac:dyDescent="0.25">
      <c r="A246" s="14"/>
      <c r="B246" s="11">
        <v>424</v>
      </c>
      <c r="C246" s="13"/>
      <c r="D246" s="121" t="s">
        <v>204</v>
      </c>
      <c r="E246" s="13"/>
      <c r="F246" s="56">
        <f>F247</f>
        <v>29200</v>
      </c>
      <c r="G246" s="216">
        <f>G247</f>
        <v>0</v>
      </c>
      <c r="H246" s="129">
        <f t="shared" si="17"/>
        <v>0</v>
      </c>
    </row>
    <row r="247" spans="1:8" x14ac:dyDescent="0.25">
      <c r="A247" s="14"/>
      <c r="B247" s="14">
        <v>4241</v>
      </c>
      <c r="C247" s="13"/>
      <c r="D247" s="122" t="s">
        <v>205</v>
      </c>
      <c r="E247" s="13"/>
      <c r="F247" s="56">
        <v>29200</v>
      </c>
      <c r="G247" s="112">
        <v>0</v>
      </c>
      <c r="H247" s="129">
        <f t="shared" si="17"/>
        <v>0</v>
      </c>
    </row>
    <row r="248" spans="1:8" ht="25.5" x14ac:dyDescent="0.25">
      <c r="A248" s="39"/>
      <c r="B248" s="39">
        <v>45</v>
      </c>
      <c r="C248" s="39"/>
      <c r="D248" s="43" t="s">
        <v>45</v>
      </c>
      <c r="E248" s="43"/>
      <c r="F248" s="58">
        <f t="shared" ref="F248" si="18">SUM(F249:F251)</f>
        <v>0</v>
      </c>
      <c r="G248" s="58">
        <f>G249</f>
        <v>0</v>
      </c>
      <c r="H248" s="126" t="e">
        <f>(G248/F248)*100</f>
        <v>#DIV/0!</v>
      </c>
    </row>
    <row r="249" spans="1:8" s="113" customFormat="1" x14ac:dyDescent="0.25">
      <c r="A249" s="119"/>
      <c r="B249" s="119"/>
      <c r="C249" s="108">
        <v>11</v>
      </c>
      <c r="D249" s="108" t="s">
        <v>17</v>
      </c>
      <c r="E249" s="108"/>
      <c r="F249" s="112">
        <v>0</v>
      </c>
      <c r="G249" s="112">
        <v>0</v>
      </c>
      <c r="H249" s="129" t="e">
        <f t="shared" ref="H249:H251" si="19">(G249/F249)*100</f>
        <v>#DIV/0!</v>
      </c>
    </row>
    <row r="250" spans="1:8" ht="22.5" x14ac:dyDescent="0.25">
      <c r="A250" s="14"/>
      <c r="B250" s="11">
        <v>451</v>
      </c>
      <c r="C250" s="13"/>
      <c r="D250" s="121" t="s">
        <v>206</v>
      </c>
      <c r="E250" s="13"/>
      <c r="F250" s="56">
        <v>0</v>
      </c>
      <c r="G250" s="114">
        <f>G251</f>
        <v>0</v>
      </c>
      <c r="H250" s="129" t="e">
        <f t="shared" si="19"/>
        <v>#DIV/0!</v>
      </c>
    </row>
    <row r="251" spans="1:8" ht="22.5" x14ac:dyDescent="0.25">
      <c r="A251" s="14"/>
      <c r="B251" s="14">
        <v>4511</v>
      </c>
      <c r="C251" s="13"/>
      <c r="D251" s="121" t="s">
        <v>206</v>
      </c>
      <c r="E251" s="13"/>
      <c r="F251" s="56">
        <v>0</v>
      </c>
      <c r="G251" s="56">
        <v>0</v>
      </c>
      <c r="H251" s="129" t="e">
        <f t="shared" si="19"/>
        <v>#DIV/0!</v>
      </c>
    </row>
  </sheetData>
  <mergeCells count="9">
    <mergeCell ref="A1:H1"/>
    <mergeCell ref="A10:D10"/>
    <mergeCell ref="A54:D54"/>
    <mergeCell ref="A68:D68"/>
    <mergeCell ref="A7:H7"/>
    <mergeCell ref="A65:H65"/>
    <mergeCell ref="A3:H3"/>
    <mergeCell ref="A5:H5"/>
    <mergeCell ref="A51:H5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3"/>
  <sheetViews>
    <sheetView zoomScale="170" zoomScaleNormal="170" workbookViewId="0">
      <selection activeCell="C10" sqref="C10:C13"/>
    </sheetView>
  </sheetViews>
  <sheetFormatPr defaultRowHeight="15" x14ac:dyDescent="0.25"/>
  <cols>
    <col min="1" max="1" width="37.7109375" customWidth="1"/>
    <col min="2" max="2" width="17.140625" customWidth="1"/>
    <col min="3" max="5" width="25.28515625" customWidth="1"/>
  </cols>
  <sheetData>
    <row r="1" spans="1:11" ht="42" customHeight="1" x14ac:dyDescent="0.25">
      <c r="A1" s="235" t="s">
        <v>134</v>
      </c>
      <c r="B1" s="235"/>
      <c r="C1" s="235"/>
      <c r="D1" s="235"/>
      <c r="E1" s="235"/>
      <c r="F1" s="93"/>
      <c r="G1" s="93"/>
      <c r="H1" s="93"/>
      <c r="I1" s="93"/>
      <c r="J1" s="93"/>
      <c r="K1" s="93"/>
    </row>
    <row r="2" spans="1:11" ht="15.75" x14ac:dyDescent="0.25">
      <c r="A2" s="238" t="s">
        <v>26</v>
      </c>
      <c r="B2" s="238"/>
      <c r="C2" s="238"/>
      <c r="D2" s="240"/>
      <c r="E2" s="240"/>
    </row>
    <row r="3" spans="1:11" ht="18" x14ac:dyDescent="0.25">
      <c r="A3" s="5"/>
      <c r="B3" s="24"/>
      <c r="C3" s="5"/>
      <c r="D3" s="6"/>
      <c r="E3" s="6"/>
    </row>
    <row r="4" spans="1:11" ht="18" customHeight="1" x14ac:dyDescent="0.25">
      <c r="A4" s="238" t="s">
        <v>12</v>
      </c>
      <c r="B4" s="238"/>
      <c r="C4" s="239"/>
      <c r="D4" s="239"/>
      <c r="E4" s="239"/>
    </row>
    <row r="5" spans="1:11" ht="18" x14ac:dyDescent="0.25">
      <c r="A5" s="5"/>
      <c r="B5" s="24"/>
      <c r="C5" s="5"/>
      <c r="D5" s="6"/>
      <c r="E5" s="6"/>
    </row>
    <row r="6" spans="1:11" ht="15.75" x14ac:dyDescent="0.25">
      <c r="A6" s="238" t="s">
        <v>22</v>
      </c>
      <c r="B6" s="238"/>
      <c r="C6" s="259"/>
      <c r="D6" s="259"/>
      <c r="E6" s="259"/>
    </row>
    <row r="7" spans="1:11" ht="18" x14ac:dyDescent="0.25">
      <c r="A7" s="5"/>
      <c r="B7" s="24"/>
      <c r="C7" s="5"/>
      <c r="D7" s="6"/>
      <c r="E7" s="50" t="s">
        <v>54</v>
      </c>
    </row>
    <row r="8" spans="1:11" ht="30" x14ac:dyDescent="0.25">
      <c r="A8" s="103" t="s">
        <v>23</v>
      </c>
      <c r="B8" s="104" t="s">
        <v>135</v>
      </c>
      <c r="C8" s="104" t="s">
        <v>136</v>
      </c>
      <c r="D8" s="104" t="s">
        <v>141</v>
      </c>
      <c r="E8" s="104" t="s">
        <v>138</v>
      </c>
    </row>
    <row r="9" spans="1:11" x14ac:dyDescent="0.25">
      <c r="A9" s="102">
        <v>1</v>
      </c>
      <c r="B9" s="102">
        <v>2</v>
      </c>
      <c r="C9" s="102">
        <v>3</v>
      </c>
      <c r="D9" s="102">
        <v>4</v>
      </c>
      <c r="E9" s="102" t="s">
        <v>139</v>
      </c>
    </row>
    <row r="10" spans="1:11" ht="15.75" customHeight="1" x14ac:dyDescent="0.25">
      <c r="A10" s="11" t="s">
        <v>24</v>
      </c>
      <c r="B10" s="11"/>
      <c r="C10" s="214">
        <f>C11</f>
        <v>2320456</v>
      </c>
      <c r="D10" s="214">
        <f t="shared" ref="D10" si="0">D11</f>
        <v>1025488.95</v>
      </c>
      <c r="E10" s="124">
        <f>(D10/C10)*100</f>
        <v>44.193423620184994</v>
      </c>
    </row>
    <row r="11" spans="1:11" ht="15.75" customHeight="1" x14ac:dyDescent="0.25">
      <c r="A11" s="11" t="s">
        <v>47</v>
      </c>
      <c r="B11" s="11"/>
      <c r="C11" s="215">
        <f>C12+C13</f>
        <v>2320456</v>
      </c>
      <c r="D11" s="215">
        <f>D12+D13</f>
        <v>1025488.95</v>
      </c>
      <c r="E11" s="124">
        <f t="shared" ref="E11:E13" si="1">(D11/C11)*100</f>
        <v>44.193423620184994</v>
      </c>
    </row>
    <row r="12" spans="1:11" x14ac:dyDescent="0.25">
      <c r="A12" s="15" t="s">
        <v>48</v>
      </c>
      <c r="B12" s="15"/>
      <c r="C12" s="215">
        <v>2050755</v>
      </c>
      <c r="D12" s="215">
        <v>968653.73</v>
      </c>
      <c r="E12" s="124">
        <f t="shared" si="1"/>
        <v>47.234005524794526</v>
      </c>
    </row>
    <row r="13" spans="1:11" x14ac:dyDescent="0.25">
      <c r="A13" s="11" t="s">
        <v>49</v>
      </c>
      <c r="B13" s="11"/>
      <c r="C13" s="215">
        <v>269701</v>
      </c>
      <c r="D13" s="215">
        <v>56835.22</v>
      </c>
      <c r="E13" s="124">
        <f t="shared" si="1"/>
        <v>21.073418341051759</v>
      </c>
    </row>
  </sheetData>
  <mergeCells count="4">
    <mergeCell ref="A2:E2"/>
    <mergeCell ref="A4:E4"/>
    <mergeCell ref="A6:E6"/>
    <mergeCell ref="A1:E1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91"/>
  <sheetViews>
    <sheetView zoomScale="150" zoomScaleNormal="150" workbookViewId="0">
      <selection activeCell="E10" sqref="E1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15.7109375" customWidth="1"/>
    <col min="4" max="4" width="37.28515625" customWidth="1"/>
    <col min="5" max="7" width="25.28515625" customWidth="1"/>
  </cols>
  <sheetData>
    <row r="1" spans="1:10" ht="42" customHeight="1" x14ac:dyDescent="0.25">
      <c r="A1" s="235" t="s">
        <v>134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ht="18" x14ac:dyDescent="0.25">
      <c r="A2" s="5"/>
      <c r="B2" s="5"/>
      <c r="C2" s="5"/>
      <c r="D2" s="5"/>
      <c r="E2" s="5"/>
      <c r="F2" s="6"/>
      <c r="G2" s="6"/>
    </row>
    <row r="3" spans="1:10" ht="18" customHeight="1" x14ac:dyDescent="0.3">
      <c r="A3" s="238" t="s">
        <v>25</v>
      </c>
      <c r="B3" s="239"/>
      <c r="C3" s="239"/>
      <c r="D3" s="239"/>
      <c r="E3" s="239"/>
      <c r="F3" s="239"/>
      <c r="G3" s="239"/>
    </row>
    <row r="4" spans="1:10" ht="18" x14ac:dyDescent="0.25">
      <c r="A4" s="5"/>
      <c r="B4" s="5"/>
      <c r="C4" s="50"/>
      <c r="D4" s="5"/>
      <c r="E4" s="213">
        <f>E7+E204</f>
        <v>2320456</v>
      </c>
      <c r="F4" s="213">
        <f>F7+F204</f>
        <v>1025488.95</v>
      </c>
      <c r="G4" s="62">
        <f>G7+G204</f>
        <v>83.262136229623451</v>
      </c>
    </row>
    <row r="5" spans="1:10" x14ac:dyDescent="0.25">
      <c r="A5" s="296" t="s">
        <v>27</v>
      </c>
      <c r="B5" s="297"/>
      <c r="C5" s="298"/>
      <c r="D5" s="19" t="s">
        <v>28</v>
      </c>
      <c r="E5" s="20" t="s">
        <v>136</v>
      </c>
      <c r="F5" s="20" t="s">
        <v>137</v>
      </c>
      <c r="G5" s="20" t="s">
        <v>138</v>
      </c>
    </row>
    <row r="6" spans="1:10" s="107" customFormat="1" ht="12" x14ac:dyDescent="0.2">
      <c r="A6" s="290">
        <v>1</v>
      </c>
      <c r="B6" s="291"/>
      <c r="C6" s="291"/>
      <c r="D6" s="292"/>
      <c r="E6" s="106">
        <v>2</v>
      </c>
      <c r="F6" s="106">
        <v>3</v>
      </c>
      <c r="G6" s="106" t="s">
        <v>142</v>
      </c>
    </row>
    <row r="7" spans="1:10" ht="37.15" customHeight="1" x14ac:dyDescent="0.25">
      <c r="A7" s="293" t="s">
        <v>122</v>
      </c>
      <c r="B7" s="294"/>
      <c r="C7" s="295"/>
      <c r="D7" s="84" t="s">
        <v>123</v>
      </c>
      <c r="E7" s="72">
        <f>E8+E35+E42+E46+E52+E98+E175+E182</f>
        <v>1897633</v>
      </c>
      <c r="F7" s="72">
        <f>F8+F35+F42+F46+F52+F98+F175+F182</f>
        <v>866509.72</v>
      </c>
      <c r="G7" s="76">
        <f t="shared" ref="G7:G8" si="0">(F7/E7)*100</f>
        <v>45.66266079900592</v>
      </c>
    </row>
    <row r="8" spans="1:10" ht="24.95" customHeight="1" x14ac:dyDescent="0.25">
      <c r="A8" s="284" t="s">
        <v>57</v>
      </c>
      <c r="B8" s="285"/>
      <c r="C8" s="286"/>
      <c r="D8" s="64" t="s">
        <v>58</v>
      </c>
      <c r="E8" s="70">
        <f>E10</f>
        <v>285166</v>
      </c>
      <c r="F8" s="70">
        <f t="shared" ref="F8" si="1">F10</f>
        <v>73782.86</v>
      </c>
      <c r="G8" s="76">
        <f t="shared" si="0"/>
        <v>25.873652539222768</v>
      </c>
    </row>
    <row r="9" spans="1:10" s="77" customFormat="1" ht="24.95" customHeight="1" x14ac:dyDescent="0.2">
      <c r="A9" s="269" t="s">
        <v>86</v>
      </c>
      <c r="B9" s="270"/>
      <c r="C9" s="271"/>
      <c r="D9" s="202" t="s">
        <v>17</v>
      </c>
      <c r="E9" s="109">
        <f>E10</f>
        <v>285166</v>
      </c>
      <c r="F9" s="109">
        <f t="shared" ref="F9" si="2">F10</f>
        <v>73782.86</v>
      </c>
      <c r="G9" s="109">
        <f>(F9/E9)*100</f>
        <v>25.873652539222768</v>
      </c>
    </row>
    <row r="10" spans="1:10" ht="24.95" customHeight="1" x14ac:dyDescent="0.25">
      <c r="A10" s="275">
        <v>3</v>
      </c>
      <c r="B10" s="276"/>
      <c r="C10" s="277"/>
      <c r="D10" s="26" t="s">
        <v>19</v>
      </c>
      <c r="E10" s="204">
        <f>E11</f>
        <v>285166</v>
      </c>
      <c r="F10" s="204">
        <f>F11</f>
        <v>73782.86</v>
      </c>
      <c r="G10" s="76">
        <f>(F10/E10)*100</f>
        <v>25.873652539222768</v>
      </c>
    </row>
    <row r="11" spans="1:10" ht="24.95" customHeight="1" x14ac:dyDescent="0.25">
      <c r="A11" s="266">
        <v>32</v>
      </c>
      <c r="B11" s="267"/>
      <c r="C11" s="268"/>
      <c r="D11" s="26" t="s">
        <v>29</v>
      </c>
      <c r="E11" s="204">
        <v>285166</v>
      </c>
      <c r="F11" s="204">
        <f>F12+F16+F21+F30</f>
        <v>73782.86</v>
      </c>
      <c r="G11" s="76">
        <f>(F11/E11)*100</f>
        <v>25.873652539222768</v>
      </c>
    </row>
    <row r="12" spans="1:10" ht="24.95" customHeight="1" x14ac:dyDescent="0.25">
      <c r="A12" s="263">
        <v>321</v>
      </c>
      <c r="B12" s="264"/>
      <c r="C12" s="265"/>
      <c r="D12" s="121" t="s">
        <v>167</v>
      </c>
      <c r="E12" s="230">
        <f>SUM(E13:E15)</f>
        <v>8673</v>
      </c>
      <c r="F12" s="211">
        <f>SUM(F13:F15)</f>
        <v>5250.4</v>
      </c>
      <c r="G12" s="76">
        <f t="shared" ref="G12:G34" si="3">(F12/E12)*100</f>
        <v>60.537299665628964</v>
      </c>
    </row>
    <row r="13" spans="1:10" ht="24.95" customHeight="1" x14ac:dyDescent="0.25">
      <c r="A13" s="260">
        <v>3211</v>
      </c>
      <c r="B13" s="261"/>
      <c r="C13" s="262"/>
      <c r="D13" s="121" t="s">
        <v>168</v>
      </c>
      <c r="E13" s="57">
        <v>8275</v>
      </c>
      <c r="F13" s="204">
        <v>4976.49</v>
      </c>
      <c r="G13" s="76">
        <f t="shared" si="3"/>
        <v>60.13885196374622</v>
      </c>
    </row>
    <row r="14" spans="1:10" ht="24.95" customHeight="1" x14ac:dyDescent="0.25">
      <c r="A14" s="260">
        <v>3213</v>
      </c>
      <c r="B14" s="261"/>
      <c r="C14" s="262"/>
      <c r="D14" s="121" t="s">
        <v>170</v>
      </c>
      <c r="E14" s="57">
        <v>398</v>
      </c>
      <c r="F14" s="204">
        <v>273.91000000000003</v>
      </c>
      <c r="G14" s="76">
        <f t="shared" si="3"/>
        <v>68.821608040201014</v>
      </c>
    </row>
    <row r="15" spans="1:10" ht="24.95" customHeight="1" x14ac:dyDescent="0.25">
      <c r="A15" s="260">
        <v>3214</v>
      </c>
      <c r="B15" s="261"/>
      <c r="C15" s="262"/>
      <c r="D15" s="121" t="s">
        <v>171</v>
      </c>
      <c r="E15" s="57">
        <v>0</v>
      </c>
      <c r="F15" s="204">
        <v>0</v>
      </c>
      <c r="G15" s="76" t="e">
        <f t="shared" si="3"/>
        <v>#DIV/0!</v>
      </c>
    </row>
    <row r="16" spans="1:10" ht="24.95" customHeight="1" x14ac:dyDescent="0.25">
      <c r="A16" s="263">
        <v>322</v>
      </c>
      <c r="B16" s="264"/>
      <c r="C16" s="265"/>
      <c r="D16" s="121" t="s">
        <v>172</v>
      </c>
      <c r="E16" s="230">
        <f>SUM(E17:E20)</f>
        <v>146589</v>
      </c>
      <c r="F16" s="211">
        <f>SUM(F17:F20)</f>
        <v>31596.23</v>
      </c>
      <c r="G16" s="76">
        <f t="shared" si="3"/>
        <v>21.554298071478762</v>
      </c>
    </row>
    <row r="17" spans="1:7" ht="24.95" customHeight="1" x14ac:dyDescent="0.25">
      <c r="A17" s="260">
        <v>3221</v>
      </c>
      <c r="B17" s="261"/>
      <c r="C17" s="262"/>
      <c r="D17" s="121" t="s">
        <v>173</v>
      </c>
      <c r="E17" s="57">
        <v>23272</v>
      </c>
      <c r="F17" s="204">
        <v>9363.07</v>
      </c>
      <c r="G17" s="76">
        <f t="shared" si="3"/>
        <v>40.233198693709177</v>
      </c>
    </row>
    <row r="18" spans="1:7" ht="24.95" customHeight="1" x14ac:dyDescent="0.25">
      <c r="A18" s="260">
        <v>3223</v>
      </c>
      <c r="B18" s="261"/>
      <c r="C18" s="262"/>
      <c r="D18" s="121" t="s">
        <v>175</v>
      </c>
      <c r="E18" s="57">
        <v>119419</v>
      </c>
      <c r="F18" s="204">
        <v>20746.439999999999</v>
      </c>
      <c r="G18" s="76">
        <f t="shared" si="3"/>
        <v>17.372813371406558</v>
      </c>
    </row>
    <row r="19" spans="1:7" ht="24.95" customHeight="1" x14ac:dyDescent="0.25">
      <c r="A19" s="260">
        <v>3224</v>
      </c>
      <c r="B19" s="261"/>
      <c r="C19" s="262"/>
      <c r="D19" s="121" t="s">
        <v>229</v>
      </c>
      <c r="E19" s="57">
        <v>3500</v>
      </c>
      <c r="F19" s="204">
        <v>1446.92</v>
      </c>
      <c r="G19" s="76">
        <f t="shared" si="3"/>
        <v>41.34057142857143</v>
      </c>
    </row>
    <row r="20" spans="1:7" ht="24.95" customHeight="1" x14ac:dyDescent="0.25">
      <c r="A20" s="260">
        <v>3225</v>
      </c>
      <c r="B20" s="261"/>
      <c r="C20" s="262"/>
      <c r="D20" s="121" t="s">
        <v>176</v>
      </c>
      <c r="E20" s="57">
        <v>398</v>
      </c>
      <c r="F20" s="204">
        <v>39.799999999999997</v>
      </c>
      <c r="G20" s="76">
        <f t="shared" si="3"/>
        <v>10</v>
      </c>
    </row>
    <row r="21" spans="1:7" ht="24.95" customHeight="1" x14ac:dyDescent="0.25">
      <c r="A21" s="263">
        <v>323</v>
      </c>
      <c r="B21" s="264"/>
      <c r="C21" s="265"/>
      <c r="D21" s="121" t="s">
        <v>177</v>
      </c>
      <c r="E21" s="230">
        <f>SUM(E22:E29)</f>
        <v>105292</v>
      </c>
      <c r="F21" s="211">
        <f>SUM(F22:F29)</f>
        <v>32106.739999999998</v>
      </c>
      <c r="G21" s="76">
        <f t="shared" si="3"/>
        <v>30.493047904874061</v>
      </c>
    </row>
    <row r="22" spans="1:7" ht="24.95" customHeight="1" x14ac:dyDescent="0.25">
      <c r="A22" s="260">
        <v>3231</v>
      </c>
      <c r="B22" s="261"/>
      <c r="C22" s="262"/>
      <c r="D22" s="121" t="s">
        <v>178</v>
      </c>
      <c r="E22" s="57">
        <v>8984</v>
      </c>
      <c r="F22" s="204">
        <v>5887.57</v>
      </c>
      <c r="G22" s="76">
        <f t="shared" si="3"/>
        <v>65.533949243098846</v>
      </c>
    </row>
    <row r="23" spans="1:7" ht="24.95" customHeight="1" x14ac:dyDescent="0.25">
      <c r="A23" s="260">
        <v>3232</v>
      </c>
      <c r="B23" s="261"/>
      <c r="C23" s="262"/>
      <c r="D23" s="121" t="s">
        <v>179</v>
      </c>
      <c r="E23" s="57">
        <v>28671</v>
      </c>
      <c r="F23" s="204">
        <v>7305.1</v>
      </c>
      <c r="G23" s="76">
        <f t="shared" si="3"/>
        <v>25.479055491611735</v>
      </c>
    </row>
    <row r="24" spans="1:7" ht="24.95" customHeight="1" x14ac:dyDescent="0.25">
      <c r="A24" s="260">
        <v>3233</v>
      </c>
      <c r="B24" s="261"/>
      <c r="C24" s="262"/>
      <c r="D24" s="121" t="s">
        <v>180</v>
      </c>
      <c r="E24" s="57">
        <v>0</v>
      </c>
      <c r="F24" s="204">
        <v>0</v>
      </c>
      <c r="G24" s="76" t="e">
        <f t="shared" si="3"/>
        <v>#DIV/0!</v>
      </c>
    </row>
    <row r="25" spans="1:7" ht="24.95" customHeight="1" x14ac:dyDescent="0.25">
      <c r="A25" s="260">
        <v>3234</v>
      </c>
      <c r="B25" s="261"/>
      <c r="C25" s="262"/>
      <c r="D25" s="121" t="s">
        <v>181</v>
      </c>
      <c r="E25" s="57">
        <v>6902</v>
      </c>
      <c r="F25" s="204">
        <v>5689.2</v>
      </c>
      <c r="G25" s="76">
        <f t="shared" si="3"/>
        <v>82.428281657490572</v>
      </c>
    </row>
    <row r="26" spans="1:7" ht="24.95" customHeight="1" x14ac:dyDescent="0.25">
      <c r="A26" s="260">
        <v>3236</v>
      </c>
      <c r="B26" s="261"/>
      <c r="C26" s="262"/>
      <c r="D26" s="121" t="s">
        <v>191</v>
      </c>
      <c r="E26" s="57">
        <v>16373</v>
      </c>
      <c r="F26" s="204">
        <v>350.62</v>
      </c>
      <c r="G26" s="76">
        <f t="shared" si="3"/>
        <v>2.1414523911317414</v>
      </c>
    </row>
    <row r="27" spans="1:7" ht="24.95" customHeight="1" x14ac:dyDescent="0.25">
      <c r="A27" s="260">
        <v>3237</v>
      </c>
      <c r="B27" s="261"/>
      <c r="C27" s="262"/>
      <c r="D27" s="121" t="s">
        <v>182</v>
      </c>
      <c r="E27" s="57">
        <v>13960</v>
      </c>
      <c r="F27" s="204">
        <v>402.46</v>
      </c>
      <c r="G27" s="76">
        <f t="shared" si="3"/>
        <v>2.8829512893982807</v>
      </c>
    </row>
    <row r="28" spans="1:7" ht="24.95" customHeight="1" x14ac:dyDescent="0.25">
      <c r="A28" s="260">
        <v>3238</v>
      </c>
      <c r="B28" s="261"/>
      <c r="C28" s="262"/>
      <c r="D28" s="121" t="s">
        <v>183</v>
      </c>
      <c r="E28" s="57">
        <v>2256</v>
      </c>
      <c r="F28" s="204">
        <v>2174.91</v>
      </c>
      <c r="G28" s="76">
        <f t="shared" si="3"/>
        <v>96.405585106382972</v>
      </c>
    </row>
    <row r="29" spans="1:7" ht="24.95" customHeight="1" x14ac:dyDescent="0.25">
      <c r="A29" s="260">
        <v>3239</v>
      </c>
      <c r="B29" s="261"/>
      <c r="C29" s="262"/>
      <c r="D29" s="121" t="s">
        <v>184</v>
      </c>
      <c r="E29" s="57">
        <v>28146</v>
      </c>
      <c r="F29" s="204">
        <v>10296.879999999999</v>
      </c>
      <c r="G29" s="76">
        <f t="shared" si="3"/>
        <v>36.583812975200736</v>
      </c>
    </row>
    <row r="30" spans="1:7" ht="24.95" customHeight="1" x14ac:dyDescent="0.25">
      <c r="A30" s="263">
        <v>329</v>
      </c>
      <c r="B30" s="264"/>
      <c r="C30" s="265"/>
      <c r="D30" s="121" t="s">
        <v>185</v>
      </c>
      <c r="E30" s="230">
        <f>SUM(E31:E34)</f>
        <v>13344</v>
      </c>
      <c r="F30" s="211">
        <f>SUM(F31:F34)</f>
        <v>4829.49</v>
      </c>
      <c r="G30" s="76">
        <f t="shared" si="3"/>
        <v>36.192221223021583</v>
      </c>
    </row>
    <row r="31" spans="1:7" ht="24.95" customHeight="1" x14ac:dyDescent="0.25">
      <c r="A31" s="260">
        <v>3292</v>
      </c>
      <c r="B31" s="261"/>
      <c r="C31" s="262"/>
      <c r="D31" s="121" t="s">
        <v>186</v>
      </c>
      <c r="E31" s="57">
        <v>4871</v>
      </c>
      <c r="F31" s="204">
        <v>2071.4499999999998</v>
      </c>
      <c r="G31" s="76">
        <f t="shared" si="3"/>
        <v>42.526175323342223</v>
      </c>
    </row>
    <row r="32" spans="1:7" ht="24.95" customHeight="1" x14ac:dyDescent="0.25">
      <c r="A32" s="260">
        <v>3293</v>
      </c>
      <c r="B32" s="261"/>
      <c r="C32" s="262"/>
      <c r="D32" s="121" t="s">
        <v>187</v>
      </c>
      <c r="E32" s="57">
        <v>2265</v>
      </c>
      <c r="F32" s="204">
        <v>0</v>
      </c>
      <c r="G32" s="76">
        <f t="shared" si="3"/>
        <v>0</v>
      </c>
    </row>
    <row r="33" spans="1:7" ht="24.95" customHeight="1" x14ac:dyDescent="0.25">
      <c r="A33" s="260">
        <v>3294</v>
      </c>
      <c r="B33" s="261"/>
      <c r="C33" s="262"/>
      <c r="D33" s="121" t="s">
        <v>188</v>
      </c>
      <c r="E33" s="57">
        <v>133</v>
      </c>
      <c r="F33" s="204">
        <v>108.09</v>
      </c>
      <c r="G33" s="76">
        <f t="shared" si="3"/>
        <v>81.270676691729321</v>
      </c>
    </row>
    <row r="34" spans="1:7" ht="24.95" customHeight="1" x14ac:dyDescent="0.25">
      <c r="A34" s="260">
        <v>3299</v>
      </c>
      <c r="B34" s="261"/>
      <c r="C34" s="262"/>
      <c r="D34" s="121" t="s">
        <v>185</v>
      </c>
      <c r="E34" s="57">
        <v>6075</v>
      </c>
      <c r="F34" s="204">
        <v>2649.95</v>
      </c>
      <c r="G34" s="76">
        <f t="shared" si="3"/>
        <v>43.620576131687237</v>
      </c>
    </row>
    <row r="35" spans="1:7" ht="24.95" customHeight="1" x14ac:dyDescent="0.25">
      <c r="A35" s="284" t="s">
        <v>59</v>
      </c>
      <c r="B35" s="285"/>
      <c r="C35" s="286"/>
      <c r="D35" s="92" t="s">
        <v>60</v>
      </c>
      <c r="E35" s="70">
        <f>E37</f>
        <v>796</v>
      </c>
      <c r="F35" s="70">
        <f t="shared" ref="F35" si="4">F37</f>
        <v>192.49</v>
      </c>
      <c r="G35" s="70"/>
    </row>
    <row r="36" spans="1:7" s="78" customFormat="1" ht="24.95" customHeight="1" x14ac:dyDescent="0.25">
      <c r="A36" s="269" t="s">
        <v>86</v>
      </c>
      <c r="B36" s="270"/>
      <c r="C36" s="271"/>
      <c r="D36" s="202" t="s">
        <v>17</v>
      </c>
      <c r="E36" s="109">
        <f>E37</f>
        <v>796</v>
      </c>
      <c r="F36" s="109">
        <f>F37</f>
        <v>192.49</v>
      </c>
      <c r="G36" s="76">
        <f t="shared" ref="G36:G41" si="5">(F36/E36)*100</f>
        <v>24.1821608040201</v>
      </c>
    </row>
    <row r="37" spans="1:7" ht="24.95" customHeight="1" x14ac:dyDescent="0.25">
      <c r="A37" s="275">
        <v>3</v>
      </c>
      <c r="B37" s="276"/>
      <c r="C37" s="277"/>
      <c r="D37" s="36" t="s">
        <v>19</v>
      </c>
      <c r="E37" s="204">
        <f>E38</f>
        <v>796</v>
      </c>
      <c r="F37" s="204">
        <f t="shared" ref="F37" si="6">F38</f>
        <v>192.49</v>
      </c>
      <c r="G37" s="76">
        <f t="shared" si="5"/>
        <v>24.1821608040201</v>
      </c>
    </row>
    <row r="38" spans="1:7" ht="24.95" customHeight="1" x14ac:dyDescent="0.25">
      <c r="A38" s="266">
        <v>34</v>
      </c>
      <c r="B38" s="267"/>
      <c r="C38" s="268"/>
      <c r="D38" s="36" t="s">
        <v>60</v>
      </c>
      <c r="E38" s="204">
        <v>796</v>
      </c>
      <c r="F38" s="204">
        <f>F39</f>
        <v>192.49</v>
      </c>
      <c r="G38" s="76">
        <f t="shared" si="5"/>
        <v>24.1821608040201</v>
      </c>
    </row>
    <row r="39" spans="1:7" ht="24.95" customHeight="1" x14ac:dyDescent="0.25">
      <c r="A39" s="260">
        <v>343</v>
      </c>
      <c r="B39" s="261"/>
      <c r="C39" s="262"/>
      <c r="D39" s="122" t="s">
        <v>194</v>
      </c>
      <c r="E39" s="57">
        <f>E40</f>
        <v>796</v>
      </c>
      <c r="F39" s="204">
        <f>F40+F41</f>
        <v>192.49</v>
      </c>
      <c r="G39" s="76">
        <f t="shared" si="5"/>
        <v>24.1821608040201</v>
      </c>
    </row>
    <row r="40" spans="1:7" ht="24.95" customHeight="1" x14ac:dyDescent="0.25">
      <c r="A40" s="260">
        <v>3431</v>
      </c>
      <c r="B40" s="261"/>
      <c r="C40" s="262"/>
      <c r="D40" s="121" t="s">
        <v>195</v>
      </c>
      <c r="E40" s="57">
        <v>796</v>
      </c>
      <c r="F40" s="204">
        <v>192.49</v>
      </c>
      <c r="G40" s="76">
        <f t="shared" si="5"/>
        <v>24.1821608040201</v>
      </c>
    </row>
    <row r="41" spans="1:7" ht="24.95" customHeight="1" x14ac:dyDescent="0.25">
      <c r="A41" s="260">
        <v>3433</v>
      </c>
      <c r="B41" s="261"/>
      <c r="C41" s="262"/>
      <c r="D41" s="122" t="s">
        <v>196</v>
      </c>
      <c r="E41" s="57">
        <v>0</v>
      </c>
      <c r="F41" s="204">
        <v>0</v>
      </c>
      <c r="G41" s="76" t="e">
        <f t="shared" si="5"/>
        <v>#DIV/0!</v>
      </c>
    </row>
    <row r="42" spans="1:7" ht="24.95" customHeight="1" x14ac:dyDescent="0.25">
      <c r="A42" s="284" t="s">
        <v>61</v>
      </c>
      <c r="B42" s="285"/>
      <c r="C42" s="286"/>
      <c r="D42" s="64" t="s">
        <v>62</v>
      </c>
      <c r="E42" s="70">
        <f>E44</f>
        <v>28473</v>
      </c>
      <c r="F42" s="70">
        <f t="shared" ref="F42" si="7">F44</f>
        <v>7202.38</v>
      </c>
      <c r="G42" s="76">
        <f>(F42/E42)*100</f>
        <v>25.295472904154813</v>
      </c>
    </row>
    <row r="43" spans="1:7" s="78" customFormat="1" ht="24.95" customHeight="1" x14ac:dyDescent="0.25">
      <c r="A43" s="269" t="s">
        <v>86</v>
      </c>
      <c r="B43" s="270"/>
      <c r="C43" s="271"/>
      <c r="D43" s="202" t="s">
        <v>17</v>
      </c>
      <c r="E43" s="109">
        <f>E44</f>
        <v>28473</v>
      </c>
      <c r="F43" s="109">
        <f t="shared" ref="F43:F44" si="8">F44</f>
        <v>7202.38</v>
      </c>
      <c r="G43" s="76">
        <f t="shared" ref="G43:G45" si="9">(F43/E43)*100</f>
        <v>25.295472904154813</v>
      </c>
    </row>
    <row r="44" spans="1:7" ht="24.95" customHeight="1" x14ac:dyDescent="0.25">
      <c r="A44" s="275">
        <v>4</v>
      </c>
      <c r="B44" s="276"/>
      <c r="C44" s="277"/>
      <c r="D44" s="36" t="s">
        <v>21</v>
      </c>
      <c r="E44" s="204">
        <f>E45</f>
        <v>28473</v>
      </c>
      <c r="F44" s="204">
        <f t="shared" si="8"/>
        <v>7202.38</v>
      </c>
      <c r="G44" s="76">
        <f t="shared" si="9"/>
        <v>25.295472904154813</v>
      </c>
    </row>
    <row r="45" spans="1:7" ht="24.95" customHeight="1" x14ac:dyDescent="0.25">
      <c r="A45" s="266">
        <v>42</v>
      </c>
      <c r="B45" s="267"/>
      <c r="C45" s="268"/>
      <c r="D45" s="36" t="s">
        <v>37</v>
      </c>
      <c r="E45" s="204">
        <v>28473</v>
      </c>
      <c r="F45" s="204">
        <v>7202.38</v>
      </c>
      <c r="G45" s="76">
        <f t="shared" si="9"/>
        <v>25.295472904154813</v>
      </c>
    </row>
    <row r="46" spans="1:7" ht="24.95" customHeight="1" x14ac:dyDescent="0.25">
      <c r="A46" s="284" t="s">
        <v>63</v>
      </c>
      <c r="B46" s="285"/>
      <c r="C46" s="286"/>
      <c r="D46" s="64" t="s">
        <v>64</v>
      </c>
      <c r="E46" s="70">
        <f>E48</f>
        <v>0</v>
      </c>
      <c r="F46" s="70">
        <f t="shared" ref="F46" si="10">F48</f>
        <v>0</v>
      </c>
      <c r="G46" s="70"/>
    </row>
    <row r="47" spans="1:7" s="78" customFormat="1" ht="24.95" customHeight="1" x14ac:dyDescent="0.25">
      <c r="A47" s="269" t="s">
        <v>86</v>
      </c>
      <c r="B47" s="270"/>
      <c r="C47" s="271"/>
      <c r="D47" s="202" t="s">
        <v>17</v>
      </c>
      <c r="E47" s="109">
        <f>E48</f>
        <v>0</v>
      </c>
      <c r="F47" s="109">
        <f>F48</f>
        <v>0</v>
      </c>
      <c r="G47" s="109" t="e">
        <f>(F47/E47)*100</f>
        <v>#DIV/0!</v>
      </c>
    </row>
    <row r="48" spans="1:7" ht="24.95" customHeight="1" x14ac:dyDescent="0.25">
      <c r="A48" s="275">
        <v>4</v>
      </c>
      <c r="B48" s="276"/>
      <c r="C48" s="277"/>
      <c r="D48" s="36" t="s">
        <v>21</v>
      </c>
      <c r="E48" s="204">
        <f>E49</f>
        <v>0</v>
      </c>
      <c r="F48" s="204">
        <f t="shared" ref="F48" si="11">F49</f>
        <v>0</v>
      </c>
      <c r="G48" s="109" t="e">
        <f t="shared" ref="G48:G51" si="12">(F48/E48)*100</f>
        <v>#DIV/0!</v>
      </c>
    </row>
    <row r="49" spans="1:7" ht="24.95" customHeight="1" x14ac:dyDescent="0.25">
      <c r="A49" s="266">
        <v>45</v>
      </c>
      <c r="B49" s="267"/>
      <c r="C49" s="268"/>
      <c r="D49" s="52" t="s">
        <v>45</v>
      </c>
      <c r="E49" s="204">
        <v>0</v>
      </c>
      <c r="F49" s="204">
        <f>F50</f>
        <v>0</v>
      </c>
      <c r="G49" s="109" t="e">
        <f t="shared" si="12"/>
        <v>#DIV/0!</v>
      </c>
    </row>
    <row r="50" spans="1:7" ht="24.95" customHeight="1" x14ac:dyDescent="0.25">
      <c r="A50" s="260">
        <v>451</v>
      </c>
      <c r="B50" s="261"/>
      <c r="C50" s="262"/>
      <c r="D50" s="121" t="s">
        <v>206</v>
      </c>
      <c r="E50" s="57">
        <v>0</v>
      </c>
      <c r="F50" s="204">
        <f>F51</f>
        <v>0</v>
      </c>
      <c r="G50" s="109" t="e">
        <f t="shared" si="12"/>
        <v>#DIV/0!</v>
      </c>
    </row>
    <row r="51" spans="1:7" ht="24.95" customHeight="1" x14ac:dyDescent="0.25">
      <c r="A51" s="260">
        <v>4511</v>
      </c>
      <c r="B51" s="261"/>
      <c r="C51" s="262"/>
      <c r="D51" s="121" t="s">
        <v>206</v>
      </c>
      <c r="E51" s="57">
        <v>0</v>
      </c>
      <c r="F51" s="204">
        <v>0</v>
      </c>
      <c r="G51" s="109" t="e">
        <f t="shared" si="12"/>
        <v>#DIV/0!</v>
      </c>
    </row>
    <row r="52" spans="1:7" ht="32.450000000000003" customHeight="1" x14ac:dyDescent="0.25">
      <c r="A52" s="284" t="s">
        <v>65</v>
      </c>
      <c r="B52" s="285"/>
      <c r="C52" s="286"/>
      <c r="D52" s="64" t="s">
        <v>66</v>
      </c>
      <c r="E52" s="70">
        <f>E53+E56+E59+E67+E75+E95</f>
        <v>1462720</v>
      </c>
      <c r="F52" s="70">
        <f>F53+F56+F59+F67+F75+F95</f>
        <v>747335.83</v>
      </c>
      <c r="G52" s="70"/>
    </row>
    <row r="53" spans="1:7" s="78" customFormat="1" ht="24.95" customHeight="1" x14ac:dyDescent="0.25">
      <c r="A53" s="269" t="s">
        <v>87</v>
      </c>
      <c r="B53" s="270"/>
      <c r="C53" s="271"/>
      <c r="D53" s="202" t="s">
        <v>88</v>
      </c>
      <c r="E53" s="109">
        <f>E54</f>
        <v>964.23</v>
      </c>
      <c r="F53" s="109">
        <f t="shared" ref="F53:F54" si="13">F54</f>
        <v>0</v>
      </c>
      <c r="G53" s="109">
        <f>(F53/E53)*100</f>
        <v>0</v>
      </c>
    </row>
    <row r="54" spans="1:7" ht="24.95" customHeight="1" x14ac:dyDescent="0.25">
      <c r="A54" s="275">
        <v>3</v>
      </c>
      <c r="B54" s="276"/>
      <c r="C54" s="277"/>
      <c r="D54" s="65" t="s">
        <v>19</v>
      </c>
      <c r="E54" s="204">
        <f>E55</f>
        <v>964.23</v>
      </c>
      <c r="F54" s="204">
        <f t="shared" si="13"/>
        <v>0</v>
      </c>
      <c r="G54" s="76">
        <f>(F54/E54)*100</f>
        <v>0</v>
      </c>
    </row>
    <row r="55" spans="1:7" ht="24.95" customHeight="1" x14ac:dyDescent="0.25">
      <c r="A55" s="266">
        <v>31</v>
      </c>
      <c r="B55" s="267"/>
      <c r="C55" s="268"/>
      <c r="D55" s="65" t="s">
        <v>116</v>
      </c>
      <c r="E55" s="204">
        <v>964.23</v>
      </c>
      <c r="F55" s="204">
        <v>0</v>
      </c>
      <c r="G55" s="76">
        <f>(F55/E55)*100</f>
        <v>0</v>
      </c>
    </row>
    <row r="56" spans="1:7" s="78" customFormat="1" ht="24.95" customHeight="1" x14ac:dyDescent="0.25">
      <c r="A56" s="272" t="s">
        <v>111</v>
      </c>
      <c r="B56" s="273"/>
      <c r="C56" s="274"/>
      <c r="D56" s="75" t="s">
        <v>93</v>
      </c>
      <c r="E56" s="76">
        <v>1002.77</v>
      </c>
      <c r="F56" s="76">
        <v>1002.77</v>
      </c>
      <c r="G56" s="76">
        <f>(F56/E56)*100</f>
        <v>100</v>
      </c>
    </row>
    <row r="57" spans="1:7" ht="24.95" customHeight="1" x14ac:dyDescent="0.25">
      <c r="A57" s="275">
        <v>3</v>
      </c>
      <c r="B57" s="276"/>
      <c r="C57" s="277"/>
      <c r="D57" s="65" t="s">
        <v>19</v>
      </c>
      <c r="E57" s="57">
        <f>E58</f>
        <v>0</v>
      </c>
      <c r="F57" s="57">
        <f t="shared" ref="F57" si="14">F58</f>
        <v>0</v>
      </c>
      <c r="G57" s="76" t="e">
        <f t="shared" ref="G57:G58" si="15">(F57/E57)*100</f>
        <v>#DIV/0!</v>
      </c>
    </row>
    <row r="58" spans="1:7" ht="24.95" customHeight="1" x14ac:dyDescent="0.25">
      <c r="A58" s="266">
        <v>31</v>
      </c>
      <c r="B58" s="267"/>
      <c r="C58" s="268"/>
      <c r="D58" s="65" t="s">
        <v>225</v>
      </c>
      <c r="E58" s="57">
        <v>0</v>
      </c>
      <c r="F58" s="57">
        <v>0</v>
      </c>
      <c r="G58" s="76" t="e">
        <f t="shared" si="15"/>
        <v>#DIV/0!</v>
      </c>
    </row>
    <row r="59" spans="1:7" s="78" customFormat="1" ht="24.95" customHeight="1" x14ac:dyDescent="0.25">
      <c r="A59" s="269" t="s">
        <v>89</v>
      </c>
      <c r="B59" s="270"/>
      <c r="C59" s="271"/>
      <c r="D59" s="202" t="s">
        <v>110</v>
      </c>
      <c r="E59" s="109">
        <f>E60</f>
        <v>4500</v>
      </c>
      <c r="F59" s="109">
        <f>F60</f>
        <v>3561.8</v>
      </c>
      <c r="G59" s="109">
        <f>(F59/E59)*100</f>
        <v>79.151111111111121</v>
      </c>
    </row>
    <row r="60" spans="1:7" ht="24.95" customHeight="1" x14ac:dyDescent="0.25">
      <c r="A60" s="275">
        <v>3</v>
      </c>
      <c r="B60" s="276"/>
      <c r="C60" s="277"/>
      <c r="D60" s="65" t="s">
        <v>19</v>
      </c>
      <c r="E60" s="204">
        <f>E61</f>
        <v>4500</v>
      </c>
      <c r="F60" s="204">
        <f t="shared" ref="F60" si="16">F61</f>
        <v>3561.8</v>
      </c>
      <c r="G60" s="76">
        <f t="shared" ref="G60:G123" si="17">(F60/E60)*100</f>
        <v>79.151111111111121</v>
      </c>
    </row>
    <row r="61" spans="1:7" ht="24.95" customHeight="1" x14ac:dyDescent="0.25">
      <c r="A61" s="266">
        <v>31</v>
      </c>
      <c r="B61" s="267"/>
      <c r="C61" s="268"/>
      <c r="D61" s="65" t="s">
        <v>20</v>
      </c>
      <c r="E61" s="204">
        <f>E62+E65</f>
        <v>4500</v>
      </c>
      <c r="F61" s="204">
        <f>F62+F65</f>
        <v>3561.8</v>
      </c>
      <c r="G61" s="76">
        <f t="shared" si="17"/>
        <v>79.151111111111121</v>
      </c>
    </row>
    <row r="62" spans="1:7" ht="24.95" customHeight="1" x14ac:dyDescent="0.25">
      <c r="A62" s="263">
        <v>311</v>
      </c>
      <c r="B62" s="264"/>
      <c r="C62" s="265"/>
      <c r="D62" s="121" t="s">
        <v>162</v>
      </c>
      <c r="E62" s="230">
        <f>E63+E64</f>
        <v>3877.55</v>
      </c>
      <c r="F62" s="204">
        <f>F63+F64</f>
        <v>3156.48</v>
      </c>
      <c r="G62" s="76">
        <f t="shared" si="17"/>
        <v>81.403979316836654</v>
      </c>
    </row>
    <row r="63" spans="1:7" ht="24.95" customHeight="1" x14ac:dyDescent="0.25">
      <c r="A63" s="260">
        <v>3111</v>
      </c>
      <c r="B63" s="261"/>
      <c r="C63" s="262"/>
      <c r="D63" s="121" t="s">
        <v>163</v>
      </c>
      <c r="E63" s="57">
        <v>2870.03</v>
      </c>
      <c r="F63" s="204">
        <v>2456.48</v>
      </c>
      <c r="G63" s="76">
        <f t="shared" si="17"/>
        <v>85.5907429539064</v>
      </c>
    </row>
    <row r="64" spans="1:7" ht="24.95" customHeight="1" x14ac:dyDescent="0.25">
      <c r="A64" s="260">
        <v>3112</v>
      </c>
      <c r="B64" s="261"/>
      <c r="C64" s="262"/>
      <c r="D64" s="121" t="s">
        <v>227</v>
      </c>
      <c r="E64" s="57">
        <v>1007.52</v>
      </c>
      <c r="F64" s="204">
        <v>700</v>
      </c>
      <c r="G64" s="76">
        <f t="shared" si="17"/>
        <v>69.477528982054949</v>
      </c>
    </row>
    <row r="65" spans="1:7" ht="24.95" customHeight="1" x14ac:dyDescent="0.25">
      <c r="A65" s="263">
        <v>313</v>
      </c>
      <c r="B65" s="264"/>
      <c r="C65" s="265"/>
      <c r="D65" s="121" t="s">
        <v>165</v>
      </c>
      <c r="E65" s="230">
        <f>E66</f>
        <v>622.45000000000005</v>
      </c>
      <c r="F65" s="204">
        <f>F66</f>
        <v>405.32</v>
      </c>
      <c r="G65" s="76">
        <f t="shared" si="17"/>
        <v>65.116876857578916</v>
      </c>
    </row>
    <row r="66" spans="1:7" ht="24.95" customHeight="1" x14ac:dyDescent="0.25">
      <c r="A66" s="260">
        <v>3132</v>
      </c>
      <c r="B66" s="261"/>
      <c r="C66" s="262"/>
      <c r="D66" s="121" t="s">
        <v>166</v>
      </c>
      <c r="E66" s="57">
        <v>622.45000000000005</v>
      </c>
      <c r="F66" s="204">
        <v>405.32</v>
      </c>
      <c r="G66" s="76">
        <f t="shared" si="17"/>
        <v>65.116876857578916</v>
      </c>
    </row>
    <row r="67" spans="1:7" s="78" customFormat="1" ht="24.95" customHeight="1" x14ac:dyDescent="0.25">
      <c r="A67" s="269" t="s">
        <v>100</v>
      </c>
      <c r="B67" s="270"/>
      <c r="C67" s="271"/>
      <c r="D67" s="202" t="s">
        <v>97</v>
      </c>
      <c r="E67" s="109">
        <v>0</v>
      </c>
      <c r="F67" s="109">
        <f>F68</f>
        <v>0</v>
      </c>
      <c r="G67" s="76" t="e">
        <f t="shared" si="17"/>
        <v>#DIV/0!</v>
      </c>
    </row>
    <row r="68" spans="1:7" ht="24.95" customHeight="1" x14ac:dyDescent="0.25">
      <c r="A68" s="275">
        <v>3</v>
      </c>
      <c r="B68" s="276"/>
      <c r="C68" s="277"/>
      <c r="D68" s="65" t="s">
        <v>19</v>
      </c>
      <c r="E68" s="204">
        <v>0</v>
      </c>
      <c r="F68" s="204">
        <f>F69+F72</f>
        <v>0</v>
      </c>
      <c r="G68" s="76" t="e">
        <f t="shared" si="17"/>
        <v>#DIV/0!</v>
      </c>
    </row>
    <row r="69" spans="1:7" ht="24.95" customHeight="1" x14ac:dyDescent="0.25">
      <c r="A69" s="266">
        <v>31</v>
      </c>
      <c r="B69" s="267"/>
      <c r="C69" s="268"/>
      <c r="D69" s="65" t="s">
        <v>20</v>
      </c>
      <c r="E69" s="204">
        <v>0</v>
      </c>
      <c r="F69" s="204">
        <f>F70</f>
        <v>0</v>
      </c>
      <c r="G69" s="76" t="e">
        <f t="shared" si="17"/>
        <v>#DIV/0!</v>
      </c>
    </row>
    <row r="70" spans="1:7" ht="24.95" customHeight="1" x14ac:dyDescent="0.25">
      <c r="A70" s="260">
        <v>311</v>
      </c>
      <c r="B70" s="261"/>
      <c r="C70" s="262"/>
      <c r="D70" s="121" t="s">
        <v>162</v>
      </c>
      <c r="E70" s="204">
        <v>0</v>
      </c>
      <c r="F70" s="204">
        <f>F71</f>
        <v>0</v>
      </c>
      <c r="G70" s="76" t="e">
        <f t="shared" si="17"/>
        <v>#DIV/0!</v>
      </c>
    </row>
    <row r="71" spans="1:7" ht="24.95" customHeight="1" x14ac:dyDescent="0.25">
      <c r="A71" s="260">
        <v>3111</v>
      </c>
      <c r="B71" s="261"/>
      <c r="C71" s="262"/>
      <c r="D71" s="121" t="s">
        <v>163</v>
      </c>
      <c r="E71" s="204">
        <v>0</v>
      </c>
      <c r="F71" s="204">
        <v>0</v>
      </c>
      <c r="G71" s="76" t="e">
        <f t="shared" si="17"/>
        <v>#DIV/0!</v>
      </c>
    </row>
    <row r="72" spans="1:7" ht="24.95" customHeight="1" x14ac:dyDescent="0.25">
      <c r="A72" s="266">
        <v>32</v>
      </c>
      <c r="B72" s="267"/>
      <c r="C72" s="268"/>
      <c r="D72" s="65" t="s">
        <v>105</v>
      </c>
      <c r="E72" s="204">
        <v>0</v>
      </c>
      <c r="F72" s="204">
        <f>F73</f>
        <v>0</v>
      </c>
      <c r="G72" s="76" t="e">
        <f t="shared" si="17"/>
        <v>#DIV/0!</v>
      </c>
    </row>
    <row r="73" spans="1:7" ht="24.95" customHeight="1" x14ac:dyDescent="0.25">
      <c r="A73" s="260">
        <v>321</v>
      </c>
      <c r="B73" s="261"/>
      <c r="C73" s="262"/>
      <c r="D73" s="121" t="s">
        <v>167</v>
      </c>
      <c r="E73" s="204">
        <v>0</v>
      </c>
      <c r="F73" s="204">
        <f>F74</f>
        <v>0</v>
      </c>
      <c r="G73" s="76" t="e">
        <f t="shared" si="17"/>
        <v>#DIV/0!</v>
      </c>
    </row>
    <row r="74" spans="1:7" ht="24.95" customHeight="1" x14ac:dyDescent="0.25">
      <c r="A74" s="260">
        <v>3212</v>
      </c>
      <c r="B74" s="261"/>
      <c r="C74" s="262"/>
      <c r="D74" s="121" t="s">
        <v>169</v>
      </c>
      <c r="E74" s="204">
        <v>0</v>
      </c>
      <c r="F74" s="204">
        <v>0</v>
      </c>
      <c r="G74" s="76" t="e">
        <f t="shared" si="17"/>
        <v>#DIV/0!</v>
      </c>
    </row>
    <row r="75" spans="1:7" s="78" customFormat="1" ht="24.95" customHeight="1" x14ac:dyDescent="0.25">
      <c r="A75" s="269" t="s">
        <v>85</v>
      </c>
      <c r="B75" s="270"/>
      <c r="C75" s="271"/>
      <c r="D75" s="202" t="s">
        <v>99</v>
      </c>
      <c r="E75" s="109">
        <f>E76</f>
        <v>1456253</v>
      </c>
      <c r="F75" s="109">
        <f>F76</f>
        <v>742771.26</v>
      </c>
      <c r="G75" s="76">
        <f t="shared" si="17"/>
        <v>51.005646683646319</v>
      </c>
    </row>
    <row r="76" spans="1:7" ht="24.95" customHeight="1" x14ac:dyDescent="0.25">
      <c r="A76" s="275">
        <v>3</v>
      </c>
      <c r="B76" s="276"/>
      <c r="C76" s="277"/>
      <c r="D76" s="36" t="s">
        <v>19</v>
      </c>
      <c r="E76" s="204">
        <f>E77+E86</f>
        <v>1456253</v>
      </c>
      <c r="F76" s="204">
        <f>F77+F86+F92</f>
        <v>742771.26</v>
      </c>
      <c r="G76" s="76">
        <f t="shared" si="17"/>
        <v>51.005646683646319</v>
      </c>
    </row>
    <row r="77" spans="1:7" ht="24.95" customHeight="1" x14ac:dyDescent="0.25">
      <c r="A77" s="266">
        <v>31</v>
      </c>
      <c r="B77" s="267"/>
      <c r="C77" s="268"/>
      <c r="D77" s="36" t="s">
        <v>20</v>
      </c>
      <c r="E77" s="233">
        <f>E78+E85</f>
        <v>1413262</v>
      </c>
      <c r="F77" s="204">
        <f>F79+F81+F83</f>
        <v>717278.85000000009</v>
      </c>
      <c r="G77" s="76">
        <f t="shared" si="17"/>
        <v>50.753423639778049</v>
      </c>
    </row>
    <row r="78" spans="1:7" ht="24.95" customHeight="1" x14ac:dyDescent="0.25">
      <c r="A78" s="66"/>
      <c r="B78" s="67"/>
      <c r="C78" s="68"/>
      <c r="D78" s="73" t="s">
        <v>106</v>
      </c>
      <c r="E78" s="232">
        <f>E79+E81+E83</f>
        <v>1413262</v>
      </c>
      <c r="F78" s="203">
        <f>F79+F81+F83</f>
        <v>717278.85000000009</v>
      </c>
      <c r="G78" s="76">
        <f t="shared" si="17"/>
        <v>50.753423639778049</v>
      </c>
    </row>
    <row r="79" spans="1:7" ht="24.95" customHeight="1" x14ac:dyDescent="0.25">
      <c r="A79" s="260">
        <v>311</v>
      </c>
      <c r="B79" s="261"/>
      <c r="C79" s="262"/>
      <c r="D79" s="121" t="s">
        <v>162</v>
      </c>
      <c r="E79" s="231">
        <f>E80</f>
        <v>1188652.72</v>
      </c>
      <c r="F79" s="203">
        <f>F80</f>
        <v>598173.81000000006</v>
      </c>
      <c r="G79" s="76">
        <f t="shared" si="17"/>
        <v>50.32368158800832</v>
      </c>
    </row>
    <row r="80" spans="1:7" ht="24.95" customHeight="1" x14ac:dyDescent="0.25">
      <c r="A80" s="260">
        <v>3111</v>
      </c>
      <c r="B80" s="261"/>
      <c r="C80" s="262"/>
      <c r="D80" s="121" t="s">
        <v>163</v>
      </c>
      <c r="E80" s="74">
        <v>1188652.72</v>
      </c>
      <c r="F80" s="203">
        <v>598173.81000000006</v>
      </c>
      <c r="G80" s="76">
        <f t="shared" si="17"/>
        <v>50.32368158800832</v>
      </c>
    </row>
    <row r="81" spans="1:7" ht="24.95" customHeight="1" x14ac:dyDescent="0.25">
      <c r="A81" s="260">
        <v>312</v>
      </c>
      <c r="B81" s="261"/>
      <c r="C81" s="262"/>
      <c r="D81" s="121" t="s">
        <v>164</v>
      </c>
      <c r="E81" s="231">
        <f>E82</f>
        <v>32008.26</v>
      </c>
      <c r="F81" s="203">
        <f>F82</f>
        <v>21304.13</v>
      </c>
      <c r="G81" s="76">
        <f t="shared" si="17"/>
        <v>66.558225907937512</v>
      </c>
    </row>
    <row r="82" spans="1:7" ht="24.95" customHeight="1" x14ac:dyDescent="0.25">
      <c r="A82" s="260">
        <v>3121</v>
      </c>
      <c r="B82" s="261"/>
      <c r="C82" s="262"/>
      <c r="D82" s="121" t="s">
        <v>164</v>
      </c>
      <c r="E82" s="74">
        <v>32008.26</v>
      </c>
      <c r="F82" s="203">
        <v>21304.13</v>
      </c>
      <c r="G82" s="76">
        <f t="shared" si="17"/>
        <v>66.558225907937512</v>
      </c>
    </row>
    <row r="83" spans="1:7" ht="24.95" customHeight="1" x14ac:dyDescent="0.25">
      <c r="A83" s="260">
        <v>313</v>
      </c>
      <c r="B83" s="261"/>
      <c r="C83" s="262"/>
      <c r="D83" s="121" t="s">
        <v>165</v>
      </c>
      <c r="E83" s="231">
        <f>E84</f>
        <v>192601.02</v>
      </c>
      <c r="F83" s="203">
        <f>F84</f>
        <v>97800.91</v>
      </c>
      <c r="G83" s="76">
        <f t="shared" si="17"/>
        <v>50.779019758046971</v>
      </c>
    </row>
    <row r="84" spans="1:7" ht="24.95" customHeight="1" x14ac:dyDescent="0.25">
      <c r="A84" s="260">
        <v>3132</v>
      </c>
      <c r="B84" s="261"/>
      <c r="C84" s="262"/>
      <c r="D84" s="121" t="s">
        <v>166</v>
      </c>
      <c r="E84" s="74">
        <v>192601.02</v>
      </c>
      <c r="F84" s="203">
        <v>97800.91</v>
      </c>
      <c r="G84" s="76">
        <f t="shared" si="17"/>
        <v>50.779019758046971</v>
      </c>
    </row>
    <row r="85" spans="1:7" ht="24.95" customHeight="1" x14ac:dyDescent="0.25">
      <c r="A85" s="66"/>
      <c r="B85" s="67"/>
      <c r="C85" s="68"/>
      <c r="D85" s="73" t="s">
        <v>107</v>
      </c>
      <c r="E85" s="203">
        <v>0</v>
      </c>
      <c r="F85" s="203">
        <v>0</v>
      </c>
      <c r="G85" s="76" t="e">
        <f t="shared" si="17"/>
        <v>#DIV/0!</v>
      </c>
    </row>
    <row r="86" spans="1:7" ht="24.95" customHeight="1" x14ac:dyDescent="0.25">
      <c r="A86" s="266">
        <v>32</v>
      </c>
      <c r="B86" s="267"/>
      <c r="C86" s="268"/>
      <c r="D86" s="36" t="s">
        <v>29</v>
      </c>
      <c r="E86" s="204">
        <f>E87+E89</f>
        <v>42991</v>
      </c>
      <c r="F86" s="204">
        <f>F87+F89</f>
        <v>23368.589999999997</v>
      </c>
      <c r="G86" s="76">
        <f t="shared" si="17"/>
        <v>54.356935172477947</v>
      </c>
    </row>
    <row r="87" spans="1:7" ht="24.95" customHeight="1" x14ac:dyDescent="0.25">
      <c r="A87" s="260">
        <v>321</v>
      </c>
      <c r="B87" s="261"/>
      <c r="C87" s="262"/>
      <c r="D87" s="73" t="s">
        <v>108</v>
      </c>
      <c r="E87" s="203">
        <v>41341</v>
      </c>
      <c r="F87" s="203">
        <f>F88</f>
        <v>20143.759999999998</v>
      </c>
      <c r="G87" s="76">
        <f t="shared" si="17"/>
        <v>48.725865363682544</v>
      </c>
    </row>
    <row r="88" spans="1:7" ht="24.95" customHeight="1" x14ac:dyDescent="0.25">
      <c r="A88" s="260">
        <v>3212</v>
      </c>
      <c r="B88" s="261"/>
      <c r="C88" s="262"/>
      <c r="D88" s="121" t="s">
        <v>169</v>
      </c>
      <c r="E88" s="74">
        <v>41341</v>
      </c>
      <c r="F88" s="203">
        <v>20143.759999999998</v>
      </c>
      <c r="G88" s="76">
        <f t="shared" si="17"/>
        <v>48.725865363682544</v>
      </c>
    </row>
    <row r="89" spans="1:7" ht="24.95" customHeight="1" x14ac:dyDescent="0.25">
      <c r="A89" s="260">
        <v>329</v>
      </c>
      <c r="B89" s="261"/>
      <c r="C89" s="262"/>
      <c r="D89" s="73" t="s">
        <v>109</v>
      </c>
      <c r="E89" s="203">
        <v>1650</v>
      </c>
      <c r="F89" s="203">
        <f>F90+F91</f>
        <v>3224.83</v>
      </c>
      <c r="G89" s="76">
        <f t="shared" si="17"/>
        <v>195.44424242424242</v>
      </c>
    </row>
    <row r="90" spans="1:7" ht="24.95" customHeight="1" x14ac:dyDescent="0.25">
      <c r="A90" s="260">
        <v>3295</v>
      </c>
      <c r="B90" s="261"/>
      <c r="C90" s="262"/>
      <c r="D90" s="122" t="s">
        <v>193</v>
      </c>
      <c r="E90" s="74">
        <v>1650</v>
      </c>
      <c r="F90" s="203">
        <v>824.43</v>
      </c>
      <c r="G90" s="76">
        <f t="shared" si="17"/>
        <v>49.965454545454541</v>
      </c>
    </row>
    <row r="91" spans="1:7" ht="24.95" customHeight="1" x14ac:dyDescent="0.25">
      <c r="A91" s="260">
        <v>3296</v>
      </c>
      <c r="B91" s="261"/>
      <c r="C91" s="262"/>
      <c r="D91" s="73" t="s">
        <v>231</v>
      </c>
      <c r="E91" s="203">
        <v>0</v>
      </c>
      <c r="F91" s="203">
        <v>2400.4</v>
      </c>
      <c r="G91" s="76" t="e">
        <f t="shared" si="17"/>
        <v>#DIV/0!</v>
      </c>
    </row>
    <row r="92" spans="1:7" ht="24.95" customHeight="1" x14ac:dyDescent="0.25">
      <c r="A92" s="266">
        <v>34</v>
      </c>
      <c r="B92" s="267"/>
      <c r="C92" s="268"/>
      <c r="D92" s="121" t="s">
        <v>236</v>
      </c>
      <c r="E92" s="203"/>
      <c r="F92" s="203">
        <f>F93</f>
        <v>2123.8200000000002</v>
      </c>
      <c r="G92" s="76" t="e">
        <f t="shared" si="17"/>
        <v>#DIV/0!</v>
      </c>
    </row>
    <row r="93" spans="1:7" ht="24.95" customHeight="1" x14ac:dyDescent="0.25">
      <c r="A93" s="260">
        <v>343</v>
      </c>
      <c r="B93" s="261"/>
      <c r="C93" s="262"/>
      <c r="D93" s="205" t="s">
        <v>194</v>
      </c>
      <c r="E93" s="203">
        <v>0</v>
      </c>
      <c r="F93" s="203">
        <f>F94</f>
        <v>2123.8200000000002</v>
      </c>
      <c r="G93" s="76" t="e">
        <f t="shared" si="17"/>
        <v>#DIV/0!</v>
      </c>
    </row>
    <row r="94" spans="1:7" ht="24.95" customHeight="1" x14ac:dyDescent="0.25">
      <c r="A94" s="260">
        <v>3433</v>
      </c>
      <c r="B94" s="261"/>
      <c r="C94" s="262"/>
      <c r="D94" s="205" t="s">
        <v>196</v>
      </c>
      <c r="E94" s="203">
        <v>0</v>
      </c>
      <c r="F94" s="203">
        <v>2123.8200000000002</v>
      </c>
      <c r="G94" s="76" t="e">
        <f t="shared" si="17"/>
        <v>#DIV/0!</v>
      </c>
    </row>
    <row r="95" spans="1:7" s="78" customFormat="1" ht="24.95" customHeight="1" x14ac:dyDescent="0.25">
      <c r="A95" s="269" t="s">
        <v>90</v>
      </c>
      <c r="B95" s="270"/>
      <c r="C95" s="271"/>
      <c r="D95" s="202" t="s">
        <v>53</v>
      </c>
      <c r="E95" s="109">
        <f>E96</f>
        <v>0</v>
      </c>
      <c r="F95" s="109">
        <f t="shared" ref="F95:F96" si="18">F96</f>
        <v>0</v>
      </c>
      <c r="G95" s="76" t="e">
        <f t="shared" si="17"/>
        <v>#DIV/0!</v>
      </c>
    </row>
    <row r="96" spans="1:7" ht="24.95" customHeight="1" x14ac:dyDescent="0.25">
      <c r="A96" s="275">
        <v>3</v>
      </c>
      <c r="B96" s="276"/>
      <c r="C96" s="277"/>
      <c r="D96" s="65" t="s">
        <v>19</v>
      </c>
      <c r="E96" s="204">
        <v>0</v>
      </c>
      <c r="F96" s="204">
        <f t="shared" si="18"/>
        <v>0</v>
      </c>
      <c r="G96" s="76" t="e">
        <f t="shared" si="17"/>
        <v>#DIV/0!</v>
      </c>
    </row>
    <row r="97" spans="1:7" ht="24.95" customHeight="1" x14ac:dyDescent="0.25">
      <c r="A97" s="266">
        <v>31</v>
      </c>
      <c r="B97" s="267"/>
      <c r="C97" s="268"/>
      <c r="D97" s="65" t="s">
        <v>117</v>
      </c>
      <c r="E97" s="204">
        <v>0</v>
      </c>
      <c r="F97" s="204">
        <v>0</v>
      </c>
      <c r="G97" s="76" t="e">
        <f t="shared" si="17"/>
        <v>#DIV/0!</v>
      </c>
    </row>
    <row r="98" spans="1:7" ht="24.95" customHeight="1" x14ac:dyDescent="0.25">
      <c r="A98" s="284" t="s">
        <v>67</v>
      </c>
      <c r="B98" s="285"/>
      <c r="C98" s="286"/>
      <c r="D98" s="64" t="s">
        <v>68</v>
      </c>
      <c r="E98" s="70">
        <f>E99+E103+E118+E142+E146+E166+E169+E173+E144</f>
        <v>111255</v>
      </c>
      <c r="F98" s="70">
        <f>F99+F103+F118+F142+F146+F166+F169+F173+F144</f>
        <v>33057.53</v>
      </c>
      <c r="G98" s="76">
        <f t="shared" si="17"/>
        <v>29.713298278729045</v>
      </c>
    </row>
    <row r="99" spans="1:7" s="79" customFormat="1" ht="24.95" customHeight="1" x14ac:dyDescent="0.2">
      <c r="A99" s="269" t="s">
        <v>87</v>
      </c>
      <c r="B99" s="270"/>
      <c r="C99" s="271"/>
      <c r="D99" s="202" t="s">
        <v>88</v>
      </c>
      <c r="E99" s="109">
        <f>E100</f>
        <v>509.22</v>
      </c>
      <c r="F99" s="109">
        <f t="shared" ref="F99" si="19">F100</f>
        <v>2604.21</v>
      </c>
      <c r="G99" s="76">
        <f t="shared" si="17"/>
        <v>511.41157063744549</v>
      </c>
    </row>
    <row r="100" spans="1:7" ht="24.95" customHeight="1" x14ac:dyDescent="0.25">
      <c r="A100" s="275">
        <v>3</v>
      </c>
      <c r="B100" s="276"/>
      <c r="C100" s="277"/>
      <c r="D100" s="36" t="s">
        <v>19</v>
      </c>
      <c r="E100" s="204">
        <f>E101+E102</f>
        <v>509.22</v>
      </c>
      <c r="F100" s="204">
        <f t="shared" ref="F100" si="20">F101+F102</f>
        <v>2604.21</v>
      </c>
      <c r="G100" s="76">
        <f t="shared" si="17"/>
        <v>511.41157063744549</v>
      </c>
    </row>
    <row r="101" spans="1:7" ht="24.95" customHeight="1" x14ac:dyDescent="0.25">
      <c r="A101" s="266">
        <v>32</v>
      </c>
      <c r="B101" s="267"/>
      <c r="C101" s="268"/>
      <c r="D101" s="65" t="s">
        <v>226</v>
      </c>
      <c r="E101" s="204">
        <v>509.22</v>
      </c>
      <c r="F101" s="204">
        <v>2604.21</v>
      </c>
      <c r="G101" s="76">
        <f t="shared" si="17"/>
        <v>511.41157063744549</v>
      </c>
    </row>
    <row r="102" spans="1:7" ht="36.75" customHeight="1" x14ac:dyDescent="0.25">
      <c r="A102" s="266">
        <v>37</v>
      </c>
      <c r="B102" s="267"/>
      <c r="C102" s="268"/>
      <c r="D102" s="71" t="s">
        <v>119</v>
      </c>
      <c r="E102" s="57">
        <v>0</v>
      </c>
      <c r="F102" s="57">
        <v>0</v>
      </c>
      <c r="G102" s="76" t="e">
        <f t="shared" si="17"/>
        <v>#DIV/0!</v>
      </c>
    </row>
    <row r="103" spans="1:7" s="79" customFormat="1" ht="24.95" customHeight="1" x14ac:dyDescent="0.2">
      <c r="A103" s="272" t="s">
        <v>111</v>
      </c>
      <c r="B103" s="273"/>
      <c r="C103" s="274"/>
      <c r="D103" s="75" t="s">
        <v>93</v>
      </c>
      <c r="E103" s="76">
        <v>4746.78</v>
      </c>
      <c r="F103" s="76">
        <v>3820.68</v>
      </c>
      <c r="G103" s="76">
        <f t="shared" si="17"/>
        <v>80.489932122407197</v>
      </c>
    </row>
    <row r="104" spans="1:7" ht="24.95" customHeight="1" x14ac:dyDescent="0.25">
      <c r="A104" s="266">
        <v>32</v>
      </c>
      <c r="B104" s="267"/>
      <c r="C104" s="268"/>
      <c r="D104" s="65" t="s">
        <v>29</v>
      </c>
      <c r="E104" s="57">
        <v>0</v>
      </c>
      <c r="F104" s="57">
        <v>0</v>
      </c>
      <c r="G104" s="76" t="e">
        <f t="shared" si="17"/>
        <v>#DIV/0!</v>
      </c>
    </row>
    <row r="105" spans="1:7" ht="24.95" customHeight="1" x14ac:dyDescent="0.25">
      <c r="A105" s="260">
        <v>321</v>
      </c>
      <c r="B105" s="261"/>
      <c r="C105" s="262"/>
      <c r="D105" s="121" t="s">
        <v>167</v>
      </c>
      <c r="E105" s="57">
        <v>0</v>
      </c>
      <c r="F105" s="57">
        <v>0</v>
      </c>
      <c r="G105" s="76" t="e">
        <f t="shared" si="17"/>
        <v>#DIV/0!</v>
      </c>
    </row>
    <row r="106" spans="1:7" ht="24.95" customHeight="1" x14ac:dyDescent="0.25">
      <c r="A106" s="260">
        <v>3211</v>
      </c>
      <c r="B106" s="261"/>
      <c r="C106" s="262"/>
      <c r="D106" s="121" t="s">
        <v>168</v>
      </c>
      <c r="E106" s="57">
        <v>0</v>
      </c>
      <c r="F106" s="57">
        <v>0</v>
      </c>
      <c r="G106" s="76" t="e">
        <f t="shared" si="17"/>
        <v>#DIV/0!</v>
      </c>
    </row>
    <row r="107" spans="1:7" ht="24.95" customHeight="1" x14ac:dyDescent="0.25">
      <c r="A107" s="260">
        <v>322</v>
      </c>
      <c r="B107" s="261"/>
      <c r="C107" s="262"/>
      <c r="D107" s="121" t="s">
        <v>172</v>
      </c>
      <c r="E107" s="57">
        <v>0</v>
      </c>
      <c r="F107" s="57">
        <v>0</v>
      </c>
      <c r="G107" s="76" t="e">
        <f t="shared" si="17"/>
        <v>#DIV/0!</v>
      </c>
    </row>
    <row r="108" spans="1:7" ht="24.95" customHeight="1" x14ac:dyDescent="0.25">
      <c r="A108" s="260">
        <v>3221</v>
      </c>
      <c r="B108" s="261"/>
      <c r="C108" s="262"/>
      <c r="D108" s="121" t="s">
        <v>173</v>
      </c>
      <c r="E108" s="57">
        <v>0</v>
      </c>
      <c r="F108" s="57">
        <v>0</v>
      </c>
      <c r="G108" s="76" t="e">
        <f t="shared" si="17"/>
        <v>#DIV/0!</v>
      </c>
    </row>
    <row r="109" spans="1:7" ht="24.95" customHeight="1" x14ac:dyDescent="0.25">
      <c r="A109" s="260">
        <v>323</v>
      </c>
      <c r="B109" s="261"/>
      <c r="C109" s="262"/>
      <c r="D109" s="121" t="s">
        <v>177</v>
      </c>
      <c r="E109" s="57">
        <v>0</v>
      </c>
      <c r="F109" s="57">
        <v>0</v>
      </c>
      <c r="G109" s="76" t="e">
        <f t="shared" si="17"/>
        <v>#DIV/0!</v>
      </c>
    </row>
    <row r="110" spans="1:7" ht="24.95" customHeight="1" x14ac:dyDescent="0.25">
      <c r="A110" s="260">
        <v>3239</v>
      </c>
      <c r="B110" s="261"/>
      <c r="C110" s="262"/>
      <c r="D110" s="121" t="s">
        <v>184</v>
      </c>
      <c r="E110" s="57">
        <v>0</v>
      </c>
      <c r="F110" s="57">
        <v>0</v>
      </c>
      <c r="G110" s="76" t="e">
        <f t="shared" si="17"/>
        <v>#DIV/0!</v>
      </c>
    </row>
    <row r="111" spans="1:7" ht="24.95" customHeight="1" x14ac:dyDescent="0.25">
      <c r="A111" s="260">
        <v>324</v>
      </c>
      <c r="B111" s="261"/>
      <c r="C111" s="262"/>
      <c r="D111" s="121" t="s">
        <v>189</v>
      </c>
      <c r="E111" s="57">
        <v>0</v>
      </c>
      <c r="F111" s="57">
        <v>0</v>
      </c>
      <c r="G111" s="76" t="e">
        <f t="shared" si="17"/>
        <v>#DIV/0!</v>
      </c>
    </row>
    <row r="112" spans="1:7" ht="24.95" customHeight="1" x14ac:dyDescent="0.25">
      <c r="A112" s="260">
        <v>3241</v>
      </c>
      <c r="B112" s="261"/>
      <c r="C112" s="262"/>
      <c r="D112" s="121" t="s">
        <v>189</v>
      </c>
      <c r="E112" s="57">
        <v>0</v>
      </c>
      <c r="F112" s="57">
        <v>0</v>
      </c>
      <c r="G112" s="76" t="e">
        <f t="shared" si="17"/>
        <v>#DIV/0!</v>
      </c>
    </row>
    <row r="113" spans="1:7" ht="24.95" customHeight="1" x14ac:dyDescent="0.25">
      <c r="A113" s="260">
        <v>329</v>
      </c>
      <c r="B113" s="261"/>
      <c r="C113" s="262"/>
      <c r="D113" s="121" t="s">
        <v>185</v>
      </c>
      <c r="E113" s="57">
        <v>0</v>
      </c>
      <c r="F113" s="57">
        <v>0</v>
      </c>
      <c r="G113" s="76" t="e">
        <f t="shared" si="17"/>
        <v>#DIV/0!</v>
      </c>
    </row>
    <row r="114" spans="1:7" ht="24.95" customHeight="1" x14ac:dyDescent="0.25">
      <c r="A114" s="260">
        <v>3292</v>
      </c>
      <c r="B114" s="261"/>
      <c r="C114" s="262"/>
      <c r="D114" s="121" t="s">
        <v>186</v>
      </c>
      <c r="E114" s="57">
        <v>0</v>
      </c>
      <c r="F114" s="57">
        <v>0</v>
      </c>
      <c r="G114" s="76" t="e">
        <f t="shared" si="17"/>
        <v>#DIV/0!</v>
      </c>
    </row>
    <row r="115" spans="1:7" ht="24.95" customHeight="1" x14ac:dyDescent="0.25">
      <c r="A115" s="260">
        <v>3293</v>
      </c>
      <c r="B115" s="261"/>
      <c r="C115" s="262"/>
      <c r="D115" s="121" t="s">
        <v>187</v>
      </c>
      <c r="E115" s="57">
        <v>0</v>
      </c>
      <c r="F115" s="57">
        <v>0</v>
      </c>
      <c r="G115" s="76" t="e">
        <f t="shared" si="17"/>
        <v>#DIV/0!</v>
      </c>
    </row>
    <row r="116" spans="1:7" ht="24.95" customHeight="1" x14ac:dyDescent="0.25">
      <c r="A116" s="260">
        <v>3299</v>
      </c>
      <c r="B116" s="261"/>
      <c r="C116" s="262"/>
      <c r="D116" s="121" t="s">
        <v>185</v>
      </c>
      <c r="E116" s="57">
        <v>0</v>
      </c>
      <c r="F116" s="57">
        <v>0</v>
      </c>
      <c r="G116" s="76" t="e">
        <f t="shared" si="17"/>
        <v>#DIV/0!</v>
      </c>
    </row>
    <row r="117" spans="1:7" ht="24.95" customHeight="1" x14ac:dyDescent="0.25">
      <c r="A117" s="266">
        <v>37</v>
      </c>
      <c r="B117" s="267"/>
      <c r="C117" s="268"/>
      <c r="D117" s="71" t="s">
        <v>44</v>
      </c>
      <c r="E117" s="204">
        <v>0</v>
      </c>
      <c r="F117" s="57">
        <v>0</v>
      </c>
      <c r="G117" s="76" t="e">
        <f t="shared" si="17"/>
        <v>#DIV/0!</v>
      </c>
    </row>
    <row r="118" spans="1:7" s="79" customFormat="1" ht="24.95" customHeight="1" x14ac:dyDescent="0.2">
      <c r="A118" s="269" t="s">
        <v>89</v>
      </c>
      <c r="B118" s="270"/>
      <c r="C118" s="271"/>
      <c r="D118" s="202" t="s">
        <v>120</v>
      </c>
      <c r="E118" s="109">
        <f>E119</f>
        <v>70060</v>
      </c>
      <c r="F118" s="109">
        <f>F119</f>
        <v>15807.96</v>
      </c>
      <c r="G118" s="76">
        <f t="shared" si="17"/>
        <v>22.56345989152155</v>
      </c>
    </row>
    <row r="119" spans="1:7" ht="24.95" customHeight="1" x14ac:dyDescent="0.25">
      <c r="A119" s="275">
        <v>3</v>
      </c>
      <c r="B119" s="276"/>
      <c r="C119" s="277"/>
      <c r="D119" s="36" t="s">
        <v>19</v>
      </c>
      <c r="E119" s="204">
        <f>E120+E141</f>
        <v>70060</v>
      </c>
      <c r="F119" s="204">
        <f>F120+F141</f>
        <v>15807.96</v>
      </c>
      <c r="G119" s="76">
        <f t="shared" si="17"/>
        <v>22.56345989152155</v>
      </c>
    </row>
    <row r="120" spans="1:7" ht="24.95" customHeight="1" x14ac:dyDescent="0.25">
      <c r="A120" s="266">
        <v>32</v>
      </c>
      <c r="B120" s="267"/>
      <c r="C120" s="268"/>
      <c r="D120" s="65" t="s">
        <v>29</v>
      </c>
      <c r="E120" s="233">
        <f>E121+E123+E130++E137</f>
        <v>70060</v>
      </c>
      <c r="F120" s="204">
        <f>F121+F123+F130+F137</f>
        <v>15807.96</v>
      </c>
      <c r="G120" s="76">
        <f t="shared" si="17"/>
        <v>22.56345989152155</v>
      </c>
    </row>
    <row r="121" spans="1:7" ht="24.95" customHeight="1" x14ac:dyDescent="0.25">
      <c r="A121" s="263">
        <v>321</v>
      </c>
      <c r="B121" s="264"/>
      <c r="C121" s="265"/>
      <c r="D121" s="121" t="s">
        <v>167</v>
      </c>
      <c r="E121" s="230">
        <f>E122</f>
        <v>133.02000000000001</v>
      </c>
      <c r="F121" s="204">
        <f>F122</f>
        <v>13.12</v>
      </c>
      <c r="G121" s="76">
        <f t="shared" si="17"/>
        <v>9.8631784694030955</v>
      </c>
    </row>
    <row r="122" spans="1:7" ht="24.95" customHeight="1" x14ac:dyDescent="0.25">
      <c r="A122" s="260">
        <v>3211</v>
      </c>
      <c r="B122" s="261"/>
      <c r="C122" s="262"/>
      <c r="D122" s="121" t="s">
        <v>168</v>
      </c>
      <c r="E122" s="57">
        <v>133.02000000000001</v>
      </c>
      <c r="F122" s="204">
        <v>13.12</v>
      </c>
      <c r="G122" s="76">
        <f t="shared" si="17"/>
        <v>9.8631784694030955</v>
      </c>
    </row>
    <row r="123" spans="1:7" ht="24.95" customHeight="1" x14ac:dyDescent="0.25">
      <c r="A123" s="263">
        <v>322</v>
      </c>
      <c r="B123" s="264"/>
      <c r="C123" s="265"/>
      <c r="D123" s="121" t="s">
        <v>172</v>
      </c>
      <c r="E123" s="230">
        <f>SUM(E124:E129)</f>
        <v>42400.080000000009</v>
      </c>
      <c r="F123" s="204">
        <f>SUM(F124:F129)</f>
        <v>4542.26</v>
      </c>
      <c r="G123" s="76">
        <f t="shared" si="17"/>
        <v>10.712857145552555</v>
      </c>
    </row>
    <row r="124" spans="1:7" ht="24.95" customHeight="1" x14ac:dyDescent="0.25">
      <c r="A124" s="260">
        <v>3221</v>
      </c>
      <c r="B124" s="261"/>
      <c r="C124" s="262"/>
      <c r="D124" s="121" t="s">
        <v>173</v>
      </c>
      <c r="E124" s="57">
        <v>3050.26</v>
      </c>
      <c r="F124" s="204">
        <v>2069.9899999999998</v>
      </c>
      <c r="G124" s="76">
        <f t="shared" ref="G124:G188" si="21">(F124/E124)*100</f>
        <v>67.862739569741578</v>
      </c>
    </row>
    <row r="125" spans="1:7" ht="24.95" customHeight="1" x14ac:dyDescent="0.25">
      <c r="A125" s="260">
        <v>3222</v>
      </c>
      <c r="B125" s="261"/>
      <c r="C125" s="262"/>
      <c r="D125" s="121" t="s">
        <v>174</v>
      </c>
      <c r="E125" s="57">
        <v>33128.33</v>
      </c>
      <c r="F125" s="204">
        <v>487.19</v>
      </c>
      <c r="G125" s="76">
        <f t="shared" si="21"/>
        <v>1.4706144257799896</v>
      </c>
    </row>
    <row r="126" spans="1:7" ht="24.95" customHeight="1" x14ac:dyDescent="0.25">
      <c r="A126" s="260">
        <v>3223</v>
      </c>
      <c r="B126" s="261"/>
      <c r="C126" s="262"/>
      <c r="D126" s="121" t="s">
        <v>228</v>
      </c>
      <c r="E126" s="57">
        <v>1750.62</v>
      </c>
      <c r="F126" s="204">
        <v>662.4</v>
      </c>
      <c r="G126" s="76">
        <f t="shared" si="21"/>
        <v>37.838023100387289</v>
      </c>
    </row>
    <row r="127" spans="1:7" ht="24.95" customHeight="1" x14ac:dyDescent="0.25">
      <c r="A127" s="260">
        <v>3224</v>
      </c>
      <c r="B127" s="261"/>
      <c r="C127" s="262"/>
      <c r="D127" s="121" t="s">
        <v>229</v>
      </c>
      <c r="E127" s="57">
        <v>1020.01</v>
      </c>
      <c r="F127" s="204">
        <v>39.96</v>
      </c>
      <c r="G127" s="76">
        <f t="shared" si="21"/>
        <v>3.9176086508955792</v>
      </c>
    </row>
    <row r="128" spans="1:7" ht="24.95" customHeight="1" x14ac:dyDescent="0.25">
      <c r="A128" s="260">
        <v>3225</v>
      </c>
      <c r="B128" s="261"/>
      <c r="C128" s="262"/>
      <c r="D128" s="121" t="s">
        <v>176</v>
      </c>
      <c r="E128" s="57">
        <v>2654.88</v>
      </c>
      <c r="F128" s="204">
        <v>1282.72</v>
      </c>
      <c r="G128" s="76">
        <f t="shared" si="21"/>
        <v>48.315554752003855</v>
      </c>
    </row>
    <row r="129" spans="1:7" ht="24.95" customHeight="1" x14ac:dyDescent="0.25">
      <c r="A129" s="260">
        <v>3227</v>
      </c>
      <c r="B129" s="261"/>
      <c r="C129" s="262"/>
      <c r="D129" s="121" t="s">
        <v>190</v>
      </c>
      <c r="E129" s="57">
        <v>795.98</v>
      </c>
      <c r="F129" s="204">
        <v>0</v>
      </c>
      <c r="G129" s="76">
        <f t="shared" si="21"/>
        <v>0</v>
      </c>
    </row>
    <row r="130" spans="1:7" ht="24.95" customHeight="1" x14ac:dyDescent="0.25">
      <c r="A130" s="263">
        <v>323</v>
      </c>
      <c r="B130" s="264"/>
      <c r="C130" s="265"/>
      <c r="D130" s="121" t="s">
        <v>177</v>
      </c>
      <c r="E130" s="230">
        <f>SUM(E131:E136)</f>
        <v>13327.84</v>
      </c>
      <c r="F130" s="204">
        <f>SUM(F131:F136)</f>
        <v>4855.3</v>
      </c>
      <c r="G130" s="76">
        <f t="shared" si="21"/>
        <v>36.429759060733026</v>
      </c>
    </row>
    <row r="131" spans="1:7" ht="24.95" customHeight="1" x14ac:dyDescent="0.25">
      <c r="A131" s="260">
        <v>3231</v>
      </c>
      <c r="B131" s="261"/>
      <c r="C131" s="262"/>
      <c r="D131" s="121" t="s">
        <v>178</v>
      </c>
      <c r="E131" s="57">
        <v>1032.25</v>
      </c>
      <c r="F131" s="204">
        <v>16.25</v>
      </c>
      <c r="G131" s="76">
        <f t="shared" si="21"/>
        <v>1.5742310486800679</v>
      </c>
    </row>
    <row r="132" spans="1:7" ht="24.95" customHeight="1" x14ac:dyDescent="0.25">
      <c r="A132" s="260">
        <v>3232</v>
      </c>
      <c r="B132" s="261"/>
      <c r="C132" s="262"/>
      <c r="D132" s="121" t="s">
        <v>179</v>
      </c>
      <c r="E132" s="57">
        <v>5500</v>
      </c>
      <c r="F132" s="204">
        <v>1476.59</v>
      </c>
      <c r="G132" s="76">
        <f t="shared" si="21"/>
        <v>26.847090909090909</v>
      </c>
    </row>
    <row r="133" spans="1:7" ht="24.95" customHeight="1" x14ac:dyDescent="0.25">
      <c r="A133" s="260">
        <v>3234</v>
      </c>
      <c r="B133" s="261"/>
      <c r="C133" s="262"/>
      <c r="D133" s="121" t="s">
        <v>181</v>
      </c>
      <c r="E133" s="57">
        <v>795.66</v>
      </c>
      <c r="F133" s="204">
        <v>0</v>
      </c>
      <c r="G133" s="76">
        <f t="shared" si="21"/>
        <v>0</v>
      </c>
    </row>
    <row r="134" spans="1:7" ht="24.95" customHeight="1" x14ac:dyDescent="0.25">
      <c r="A134" s="260">
        <v>3236</v>
      </c>
      <c r="B134" s="261"/>
      <c r="C134" s="262"/>
      <c r="D134" s="122" t="s">
        <v>191</v>
      </c>
      <c r="E134" s="57">
        <v>623.29999999999995</v>
      </c>
      <c r="F134" s="204">
        <v>323.45999999999998</v>
      </c>
      <c r="G134" s="76">
        <f t="shared" si="21"/>
        <v>51.894753730145993</v>
      </c>
    </row>
    <row r="135" spans="1:7" ht="24.95" customHeight="1" x14ac:dyDescent="0.25">
      <c r="A135" s="260">
        <v>3238</v>
      </c>
      <c r="B135" s="261"/>
      <c r="C135" s="262"/>
      <c r="D135" s="122" t="s">
        <v>183</v>
      </c>
      <c r="E135" s="57">
        <v>765.11</v>
      </c>
      <c r="F135" s="204">
        <v>413.81</v>
      </c>
      <c r="G135" s="76">
        <f t="shared" si="21"/>
        <v>54.085033524591232</v>
      </c>
    </row>
    <row r="136" spans="1:7" ht="24.95" customHeight="1" x14ac:dyDescent="0.25">
      <c r="A136" s="260">
        <v>3239</v>
      </c>
      <c r="B136" s="261"/>
      <c r="C136" s="262"/>
      <c r="D136" s="121" t="s">
        <v>184</v>
      </c>
      <c r="E136" s="57">
        <v>4611.5200000000004</v>
      </c>
      <c r="F136" s="204">
        <v>2625.19</v>
      </c>
      <c r="G136" s="76">
        <f t="shared" si="21"/>
        <v>56.926783359933374</v>
      </c>
    </row>
    <row r="137" spans="1:7" ht="24.95" customHeight="1" x14ac:dyDescent="0.25">
      <c r="A137" s="263">
        <v>329</v>
      </c>
      <c r="B137" s="264"/>
      <c r="C137" s="265"/>
      <c r="D137" s="121" t="s">
        <v>185</v>
      </c>
      <c r="E137" s="230">
        <f>SUM(E138:E140)</f>
        <v>14199.06</v>
      </c>
      <c r="F137" s="204">
        <f>SUM(F138:F140)</f>
        <v>6397.28</v>
      </c>
      <c r="G137" s="76">
        <f t="shared" si="21"/>
        <v>45.054250070075064</v>
      </c>
    </row>
    <row r="138" spans="1:7" ht="24.95" customHeight="1" x14ac:dyDescent="0.25">
      <c r="A138" s="260">
        <v>3293</v>
      </c>
      <c r="B138" s="261"/>
      <c r="C138" s="262"/>
      <c r="D138" s="121" t="s">
        <v>187</v>
      </c>
      <c r="E138" s="57">
        <v>879.01</v>
      </c>
      <c r="F138" s="204">
        <v>439.52</v>
      </c>
      <c r="G138" s="76">
        <f t="shared" si="21"/>
        <v>50.001706465227926</v>
      </c>
    </row>
    <row r="139" spans="1:7" ht="24.95" customHeight="1" x14ac:dyDescent="0.25">
      <c r="A139" s="260">
        <v>3294</v>
      </c>
      <c r="B139" s="261"/>
      <c r="C139" s="262"/>
      <c r="D139" s="121" t="s">
        <v>188</v>
      </c>
      <c r="E139" s="57">
        <v>20</v>
      </c>
      <c r="F139" s="204">
        <v>13.27</v>
      </c>
      <c r="G139" s="76">
        <f t="shared" si="21"/>
        <v>66.349999999999994</v>
      </c>
    </row>
    <row r="140" spans="1:7" ht="24.95" customHeight="1" x14ac:dyDescent="0.25">
      <c r="A140" s="260">
        <v>3299</v>
      </c>
      <c r="B140" s="261"/>
      <c r="C140" s="262"/>
      <c r="D140" s="121" t="s">
        <v>185</v>
      </c>
      <c r="E140" s="57">
        <v>13300.05</v>
      </c>
      <c r="F140" s="204">
        <v>5944.49</v>
      </c>
      <c r="G140" s="76">
        <f t="shared" si="21"/>
        <v>44.695245506595846</v>
      </c>
    </row>
    <row r="141" spans="1:7" ht="24.95" customHeight="1" x14ac:dyDescent="0.25">
      <c r="A141" s="266">
        <v>37</v>
      </c>
      <c r="B141" s="267"/>
      <c r="C141" s="268"/>
      <c r="D141" s="71" t="s">
        <v>44</v>
      </c>
      <c r="E141" s="204">
        <v>0</v>
      </c>
      <c r="F141" s="57">
        <v>0</v>
      </c>
      <c r="G141" s="76" t="e">
        <f t="shared" si="21"/>
        <v>#DIV/0!</v>
      </c>
    </row>
    <row r="142" spans="1:7" s="79" customFormat="1" ht="24.95" customHeight="1" x14ac:dyDescent="0.2">
      <c r="A142" s="272" t="s">
        <v>112</v>
      </c>
      <c r="B142" s="273"/>
      <c r="C142" s="274"/>
      <c r="D142" s="75" t="s">
        <v>95</v>
      </c>
      <c r="E142" s="76">
        <f>E143</f>
        <v>0</v>
      </c>
      <c r="F142" s="76">
        <v>7797.69</v>
      </c>
      <c r="G142" s="76" t="e">
        <f t="shared" si="21"/>
        <v>#DIV/0!</v>
      </c>
    </row>
    <row r="143" spans="1:7" ht="24.95" customHeight="1" x14ac:dyDescent="0.25">
      <c r="A143" s="266">
        <v>32</v>
      </c>
      <c r="B143" s="267"/>
      <c r="C143" s="268"/>
      <c r="D143" s="65" t="s">
        <v>29</v>
      </c>
      <c r="E143" s="57">
        <v>0</v>
      </c>
      <c r="F143" s="57">
        <v>0</v>
      </c>
      <c r="G143" s="76" t="e">
        <f t="shared" si="21"/>
        <v>#DIV/0!</v>
      </c>
    </row>
    <row r="144" spans="1:7" ht="24.95" customHeight="1" x14ac:dyDescent="0.25">
      <c r="A144" s="272" t="s">
        <v>126</v>
      </c>
      <c r="B144" s="273"/>
      <c r="C144" s="274"/>
      <c r="D144" s="86" t="s">
        <v>127</v>
      </c>
      <c r="E144" s="90">
        <f>E145</f>
        <v>0</v>
      </c>
      <c r="F144" s="192">
        <f>F145</f>
        <v>0</v>
      </c>
      <c r="G144" s="76" t="e">
        <f t="shared" si="21"/>
        <v>#DIV/0!</v>
      </c>
    </row>
    <row r="145" spans="1:7" ht="24.95" customHeight="1" x14ac:dyDescent="0.25">
      <c r="A145" s="266">
        <v>32</v>
      </c>
      <c r="B145" s="267"/>
      <c r="C145" s="268"/>
      <c r="D145" s="85" t="s">
        <v>29</v>
      </c>
      <c r="E145" s="57">
        <v>0</v>
      </c>
      <c r="F145" s="57">
        <v>0</v>
      </c>
      <c r="G145" s="76" t="e">
        <f t="shared" si="21"/>
        <v>#DIV/0!</v>
      </c>
    </row>
    <row r="146" spans="1:7" s="79" customFormat="1" ht="24.95" customHeight="1" x14ac:dyDescent="0.2">
      <c r="A146" s="269" t="s">
        <v>85</v>
      </c>
      <c r="B146" s="270"/>
      <c r="C146" s="271"/>
      <c r="D146" s="202" t="s">
        <v>51</v>
      </c>
      <c r="E146" s="109">
        <f>E147</f>
        <v>35674</v>
      </c>
      <c r="F146" s="109">
        <f>F147</f>
        <v>2744.62</v>
      </c>
      <c r="G146" s="76">
        <f t="shared" si="21"/>
        <v>7.6936143970398607</v>
      </c>
    </row>
    <row r="147" spans="1:7" ht="24.95" customHeight="1" x14ac:dyDescent="0.25">
      <c r="A147" s="275">
        <v>3</v>
      </c>
      <c r="B147" s="276"/>
      <c r="C147" s="277"/>
      <c r="D147" s="65" t="s">
        <v>19</v>
      </c>
      <c r="E147" s="204">
        <f>E148+E161+E165</f>
        <v>35674</v>
      </c>
      <c r="F147" s="204">
        <f>F148+F161+F165</f>
        <v>2744.62</v>
      </c>
      <c r="G147" s="76">
        <f t="shared" si="21"/>
        <v>7.6936143970398607</v>
      </c>
    </row>
    <row r="148" spans="1:7" ht="24.95" customHeight="1" x14ac:dyDescent="0.25">
      <c r="A148" s="266">
        <v>32</v>
      </c>
      <c r="B148" s="267"/>
      <c r="C148" s="268"/>
      <c r="D148" s="36" t="s">
        <v>29</v>
      </c>
      <c r="E148" s="204">
        <v>14746</v>
      </c>
      <c r="F148" s="204">
        <f>F149+F151+F154+F157</f>
        <v>760.24</v>
      </c>
      <c r="G148" s="76">
        <f t="shared" si="21"/>
        <v>5.1555676115556759</v>
      </c>
    </row>
    <row r="149" spans="1:7" ht="24.95" customHeight="1" x14ac:dyDescent="0.25">
      <c r="A149" s="263">
        <v>321</v>
      </c>
      <c r="B149" s="264"/>
      <c r="C149" s="265"/>
      <c r="D149" s="121" t="s">
        <v>167</v>
      </c>
      <c r="E149" s="234">
        <f>E150</f>
        <v>397.85</v>
      </c>
      <c r="F149" s="204">
        <f>F150</f>
        <v>42.75</v>
      </c>
      <c r="G149" s="76">
        <f t="shared" si="21"/>
        <v>10.745255749654392</v>
      </c>
    </row>
    <row r="150" spans="1:7" ht="24.95" customHeight="1" x14ac:dyDescent="0.25">
      <c r="A150" s="260">
        <v>3211</v>
      </c>
      <c r="B150" s="261"/>
      <c r="C150" s="262"/>
      <c r="D150" s="121" t="s">
        <v>168</v>
      </c>
      <c r="E150" s="57">
        <v>397.85</v>
      </c>
      <c r="F150" s="204">
        <v>42.75</v>
      </c>
      <c r="G150" s="76">
        <f t="shared" si="21"/>
        <v>10.745255749654392</v>
      </c>
    </row>
    <row r="151" spans="1:7" ht="24.95" customHeight="1" x14ac:dyDescent="0.25">
      <c r="A151" s="263">
        <v>322</v>
      </c>
      <c r="B151" s="264"/>
      <c r="C151" s="265"/>
      <c r="D151" s="121" t="s">
        <v>172</v>
      </c>
      <c r="E151" s="230">
        <f>E152+E153</f>
        <v>386.15</v>
      </c>
      <c r="F151" s="204">
        <f>F152+F153</f>
        <v>158.4</v>
      </c>
      <c r="G151" s="76">
        <f t="shared" si="21"/>
        <v>41.020328887737925</v>
      </c>
    </row>
    <row r="152" spans="1:7" ht="24.95" customHeight="1" x14ac:dyDescent="0.25">
      <c r="A152" s="260">
        <v>3221</v>
      </c>
      <c r="B152" s="261"/>
      <c r="C152" s="262"/>
      <c r="D152" s="121" t="s">
        <v>173</v>
      </c>
      <c r="E152" s="57">
        <v>264.89</v>
      </c>
      <c r="F152" s="204">
        <v>37.14</v>
      </c>
      <c r="G152" s="76">
        <f t="shared" si="21"/>
        <v>14.020914341802261</v>
      </c>
    </row>
    <row r="153" spans="1:7" ht="24.95" customHeight="1" x14ac:dyDescent="0.25">
      <c r="A153" s="260">
        <v>3222</v>
      </c>
      <c r="B153" s="261"/>
      <c r="C153" s="262"/>
      <c r="D153" s="121" t="s">
        <v>174</v>
      </c>
      <c r="E153" s="57">
        <v>121.26</v>
      </c>
      <c r="F153" s="204">
        <v>121.26</v>
      </c>
      <c r="G153" s="76">
        <f t="shared" si="21"/>
        <v>100</v>
      </c>
    </row>
    <row r="154" spans="1:7" ht="24.95" customHeight="1" x14ac:dyDescent="0.25">
      <c r="A154" s="263">
        <v>323</v>
      </c>
      <c r="B154" s="264"/>
      <c r="C154" s="265"/>
      <c r="D154" s="121" t="s">
        <v>177</v>
      </c>
      <c r="E154" s="230">
        <f>E155+E156</f>
        <v>810.34</v>
      </c>
      <c r="F154" s="204">
        <f>F155+F156</f>
        <v>559.09</v>
      </c>
      <c r="G154" s="76">
        <f t="shared" si="21"/>
        <v>68.994496137423795</v>
      </c>
    </row>
    <row r="155" spans="1:7" ht="24.95" customHeight="1" x14ac:dyDescent="0.25">
      <c r="A155" s="260">
        <v>3237</v>
      </c>
      <c r="B155" s="261"/>
      <c r="C155" s="262"/>
      <c r="D155" s="121" t="s">
        <v>182</v>
      </c>
      <c r="E155" s="57">
        <v>655.11</v>
      </c>
      <c r="F155" s="204">
        <v>559.09</v>
      </c>
      <c r="G155" s="76">
        <f t="shared" si="21"/>
        <v>85.342919509700664</v>
      </c>
    </row>
    <row r="156" spans="1:7" ht="24.95" customHeight="1" x14ac:dyDescent="0.25">
      <c r="A156" s="260">
        <v>3239</v>
      </c>
      <c r="B156" s="261"/>
      <c r="C156" s="262"/>
      <c r="D156" s="121" t="s">
        <v>184</v>
      </c>
      <c r="E156" s="57">
        <v>155.22999999999999</v>
      </c>
      <c r="F156" s="204">
        <v>0</v>
      </c>
      <c r="G156" s="76">
        <f t="shared" si="21"/>
        <v>0</v>
      </c>
    </row>
    <row r="157" spans="1:7" ht="24.95" customHeight="1" x14ac:dyDescent="0.25">
      <c r="A157" s="263">
        <v>329</v>
      </c>
      <c r="B157" s="264"/>
      <c r="C157" s="265"/>
      <c r="D157" s="121" t="s">
        <v>185</v>
      </c>
      <c r="E157" s="230">
        <f>E159</f>
        <v>250.25</v>
      </c>
      <c r="F157" s="204">
        <f>SUM(F158:F160)</f>
        <v>0</v>
      </c>
      <c r="G157" s="76">
        <f t="shared" si="21"/>
        <v>0</v>
      </c>
    </row>
    <row r="158" spans="1:7" ht="24.95" customHeight="1" x14ac:dyDescent="0.25">
      <c r="A158" s="260">
        <v>3291</v>
      </c>
      <c r="B158" s="261"/>
      <c r="C158" s="262"/>
      <c r="D158" s="121" t="s">
        <v>192</v>
      </c>
      <c r="E158" s="57">
        <v>0</v>
      </c>
      <c r="F158" s="204">
        <v>0</v>
      </c>
      <c r="G158" s="76" t="e">
        <f t="shared" si="21"/>
        <v>#DIV/0!</v>
      </c>
    </row>
    <row r="159" spans="1:7" ht="24.95" customHeight="1" x14ac:dyDescent="0.25">
      <c r="A159" s="260">
        <v>3293</v>
      </c>
      <c r="B159" s="261"/>
      <c r="C159" s="262"/>
      <c r="D159" s="121" t="s">
        <v>187</v>
      </c>
      <c r="E159" s="57">
        <v>250.25</v>
      </c>
      <c r="F159" s="204">
        <v>0</v>
      </c>
      <c r="G159" s="76">
        <f t="shared" si="21"/>
        <v>0</v>
      </c>
    </row>
    <row r="160" spans="1:7" ht="24.95" customHeight="1" x14ac:dyDescent="0.25">
      <c r="A160" s="260">
        <v>3299</v>
      </c>
      <c r="B160" s="261"/>
      <c r="C160" s="262"/>
      <c r="D160" s="121" t="s">
        <v>185</v>
      </c>
      <c r="E160" s="57">
        <v>0</v>
      </c>
      <c r="F160" s="204">
        <v>0</v>
      </c>
      <c r="G160" s="76" t="e">
        <f t="shared" si="21"/>
        <v>#DIV/0!</v>
      </c>
    </row>
    <row r="161" spans="1:7" ht="24.95" customHeight="1" x14ac:dyDescent="0.25">
      <c r="A161" s="266">
        <v>37</v>
      </c>
      <c r="B161" s="267"/>
      <c r="C161" s="268"/>
      <c r="D161" s="71" t="s">
        <v>44</v>
      </c>
      <c r="E161" s="204">
        <v>19649</v>
      </c>
      <c r="F161" s="204">
        <f>F162</f>
        <v>1984.38</v>
      </c>
      <c r="G161" s="76">
        <f t="shared" si="21"/>
        <v>10.099139905338694</v>
      </c>
    </row>
    <row r="162" spans="1:7" ht="24.95" customHeight="1" x14ac:dyDescent="0.25">
      <c r="A162" s="260">
        <v>372</v>
      </c>
      <c r="B162" s="261"/>
      <c r="C162" s="262"/>
      <c r="D162" s="121" t="s">
        <v>197</v>
      </c>
      <c r="E162" s="57">
        <f>E163+E164</f>
        <v>51527</v>
      </c>
      <c r="F162" s="204">
        <f>F163+F164</f>
        <v>1984.38</v>
      </c>
      <c r="G162" s="76">
        <f t="shared" si="21"/>
        <v>3.8511460011256236</v>
      </c>
    </row>
    <row r="163" spans="1:7" ht="24.95" customHeight="1" x14ac:dyDescent="0.25">
      <c r="A163" s="260">
        <v>3721</v>
      </c>
      <c r="B163" s="261"/>
      <c r="C163" s="262"/>
      <c r="D163" s="121" t="s">
        <v>198</v>
      </c>
      <c r="E163" s="57">
        <v>7522.89</v>
      </c>
      <c r="F163" s="204">
        <v>1960.75</v>
      </c>
      <c r="G163" s="76">
        <f t="shared" si="21"/>
        <v>26.063786656457822</v>
      </c>
    </row>
    <row r="164" spans="1:7" ht="24.95" customHeight="1" x14ac:dyDescent="0.25">
      <c r="A164" s="260">
        <v>3722</v>
      </c>
      <c r="B164" s="261"/>
      <c r="C164" s="262"/>
      <c r="D164" s="121" t="s">
        <v>199</v>
      </c>
      <c r="E164" s="57">
        <v>44004.11</v>
      </c>
      <c r="F164" s="204">
        <v>23.63</v>
      </c>
      <c r="G164" s="76">
        <f t="shared" si="21"/>
        <v>5.3699529430319116E-2</v>
      </c>
    </row>
    <row r="165" spans="1:7" ht="24.95" customHeight="1" x14ac:dyDescent="0.25">
      <c r="A165" s="266">
        <v>38</v>
      </c>
      <c r="B165" s="267"/>
      <c r="C165" s="268"/>
      <c r="D165" s="89" t="s">
        <v>125</v>
      </c>
      <c r="E165" s="204">
        <v>1279</v>
      </c>
      <c r="F165" s="57">
        <v>0</v>
      </c>
      <c r="G165" s="76">
        <f t="shared" si="21"/>
        <v>0</v>
      </c>
    </row>
    <row r="166" spans="1:7" s="79" customFormat="1" ht="24.95" customHeight="1" x14ac:dyDescent="0.2">
      <c r="A166" s="272" t="s">
        <v>115</v>
      </c>
      <c r="B166" s="273"/>
      <c r="C166" s="274"/>
      <c r="D166" s="75" t="s">
        <v>96</v>
      </c>
      <c r="E166" s="76">
        <f>E167</f>
        <v>0</v>
      </c>
      <c r="F166" s="76">
        <f t="shared" ref="F166:F167" si="22">F167</f>
        <v>0</v>
      </c>
      <c r="G166" s="76" t="e">
        <f t="shared" si="21"/>
        <v>#DIV/0!</v>
      </c>
    </row>
    <row r="167" spans="1:7" ht="24.95" customHeight="1" x14ac:dyDescent="0.25">
      <c r="A167" s="275">
        <v>3</v>
      </c>
      <c r="B167" s="276"/>
      <c r="C167" s="277"/>
      <c r="D167" s="65" t="s">
        <v>19</v>
      </c>
      <c r="E167" s="57">
        <v>0</v>
      </c>
      <c r="F167" s="57">
        <f t="shared" si="22"/>
        <v>0</v>
      </c>
      <c r="G167" s="76" t="e">
        <f t="shared" si="21"/>
        <v>#DIV/0!</v>
      </c>
    </row>
    <row r="168" spans="1:7" ht="24.95" customHeight="1" x14ac:dyDescent="0.25">
      <c r="A168" s="266">
        <v>32</v>
      </c>
      <c r="B168" s="267"/>
      <c r="C168" s="268"/>
      <c r="D168" s="65" t="s">
        <v>29</v>
      </c>
      <c r="E168" s="57">
        <v>0</v>
      </c>
      <c r="F168" s="57">
        <v>0</v>
      </c>
      <c r="G168" s="76" t="e">
        <f t="shared" si="21"/>
        <v>#DIV/0!</v>
      </c>
    </row>
    <row r="169" spans="1:7" s="79" customFormat="1" ht="24.95" customHeight="1" x14ac:dyDescent="0.2">
      <c r="A169" s="269" t="s">
        <v>90</v>
      </c>
      <c r="B169" s="270"/>
      <c r="C169" s="271"/>
      <c r="D169" s="202" t="s">
        <v>53</v>
      </c>
      <c r="E169" s="109">
        <f>E170</f>
        <v>265</v>
      </c>
      <c r="F169" s="109">
        <f t="shared" ref="F169" si="23">F170</f>
        <v>282.37</v>
      </c>
      <c r="G169" s="76">
        <f t="shared" si="21"/>
        <v>106.55471698113207</v>
      </c>
    </row>
    <row r="170" spans="1:7" ht="24.95" customHeight="1" x14ac:dyDescent="0.25">
      <c r="A170" s="266">
        <v>32</v>
      </c>
      <c r="B170" s="267"/>
      <c r="C170" s="268"/>
      <c r="D170" s="65" t="s">
        <v>29</v>
      </c>
      <c r="E170" s="204">
        <v>265</v>
      </c>
      <c r="F170" s="204">
        <f>F171</f>
        <v>282.37</v>
      </c>
      <c r="G170" s="76">
        <f t="shared" si="21"/>
        <v>106.55471698113207</v>
      </c>
    </row>
    <row r="171" spans="1:7" ht="24.95" customHeight="1" x14ac:dyDescent="0.25">
      <c r="A171" s="260">
        <v>329</v>
      </c>
      <c r="B171" s="261"/>
      <c r="C171" s="262"/>
      <c r="D171" s="121" t="s">
        <v>185</v>
      </c>
      <c r="E171" s="204">
        <f>E172</f>
        <v>265</v>
      </c>
      <c r="F171" s="204">
        <f>F172</f>
        <v>282.37</v>
      </c>
      <c r="G171" s="76">
        <f t="shared" si="21"/>
        <v>106.55471698113207</v>
      </c>
    </row>
    <row r="172" spans="1:7" ht="24.95" customHeight="1" x14ac:dyDescent="0.25">
      <c r="A172" s="260">
        <v>3299</v>
      </c>
      <c r="B172" s="261"/>
      <c r="C172" s="262"/>
      <c r="D172" s="121" t="s">
        <v>185</v>
      </c>
      <c r="E172" s="204">
        <v>265</v>
      </c>
      <c r="F172" s="204">
        <v>282.37</v>
      </c>
      <c r="G172" s="76">
        <f t="shared" si="21"/>
        <v>106.55471698113207</v>
      </c>
    </row>
    <row r="173" spans="1:7" s="78" customFormat="1" ht="24.95" customHeight="1" x14ac:dyDescent="0.25">
      <c r="A173" s="272" t="s">
        <v>118</v>
      </c>
      <c r="B173" s="273"/>
      <c r="C173" s="274"/>
      <c r="D173" s="80" t="s">
        <v>98</v>
      </c>
      <c r="E173" s="109">
        <v>0</v>
      </c>
      <c r="F173" s="76">
        <f t="shared" ref="F173" si="24">F174</f>
        <v>0</v>
      </c>
      <c r="G173" s="76" t="e">
        <f t="shared" si="21"/>
        <v>#DIV/0!</v>
      </c>
    </row>
    <row r="174" spans="1:7" ht="24.95" customHeight="1" x14ac:dyDescent="0.25">
      <c r="A174" s="266">
        <v>32</v>
      </c>
      <c r="B174" s="267"/>
      <c r="C174" s="268"/>
      <c r="D174" s="65" t="s">
        <v>29</v>
      </c>
      <c r="E174" s="204">
        <v>0</v>
      </c>
      <c r="F174" s="57">
        <v>0</v>
      </c>
      <c r="G174" s="76" t="e">
        <f t="shared" si="21"/>
        <v>#DIV/0!</v>
      </c>
    </row>
    <row r="175" spans="1:7" ht="24.95" customHeight="1" x14ac:dyDescent="0.25">
      <c r="A175" s="284" t="s">
        <v>69</v>
      </c>
      <c r="B175" s="285"/>
      <c r="C175" s="286"/>
      <c r="D175" s="64" t="s">
        <v>70</v>
      </c>
      <c r="E175" s="70">
        <f>E177+E179+E181</f>
        <v>1183</v>
      </c>
      <c r="F175" s="70">
        <f>F177+F179+F181</f>
        <v>714.29</v>
      </c>
      <c r="G175" s="76">
        <f t="shared" si="21"/>
        <v>60.379543533389679</v>
      </c>
    </row>
    <row r="176" spans="1:7" s="79" customFormat="1" ht="24.95" customHeight="1" x14ac:dyDescent="0.2">
      <c r="A176" s="272" t="s">
        <v>87</v>
      </c>
      <c r="B176" s="273"/>
      <c r="C176" s="274"/>
      <c r="D176" s="91" t="s">
        <v>52</v>
      </c>
      <c r="E176" s="109">
        <f>E177</f>
        <v>0</v>
      </c>
      <c r="F176" s="76">
        <f>F177</f>
        <v>0</v>
      </c>
      <c r="G176" s="76" t="e">
        <f t="shared" si="21"/>
        <v>#DIV/0!</v>
      </c>
    </row>
    <row r="177" spans="1:7" ht="24.95" customHeight="1" x14ac:dyDescent="0.25">
      <c r="A177" s="266">
        <v>34</v>
      </c>
      <c r="B177" s="267"/>
      <c r="C177" s="268"/>
      <c r="D177" s="65" t="s">
        <v>43</v>
      </c>
      <c r="E177" s="204">
        <v>0</v>
      </c>
      <c r="F177" s="57"/>
      <c r="G177" s="76" t="e">
        <f t="shared" si="21"/>
        <v>#DIV/0!</v>
      </c>
    </row>
    <row r="178" spans="1:7" s="79" customFormat="1" ht="24.95" customHeight="1" x14ac:dyDescent="0.2">
      <c r="A178" s="272" t="s">
        <v>111</v>
      </c>
      <c r="B178" s="273"/>
      <c r="C178" s="274"/>
      <c r="D178" s="91" t="s">
        <v>93</v>
      </c>
      <c r="E178" s="109">
        <f>E179</f>
        <v>0</v>
      </c>
      <c r="F178" s="76">
        <f>F179</f>
        <v>0</v>
      </c>
      <c r="G178" s="76" t="e">
        <f t="shared" si="21"/>
        <v>#DIV/0!</v>
      </c>
    </row>
    <row r="179" spans="1:7" ht="24.95" customHeight="1" x14ac:dyDescent="0.25">
      <c r="A179" s="266">
        <v>34</v>
      </c>
      <c r="B179" s="267"/>
      <c r="C179" s="268"/>
      <c r="D179" s="65" t="s">
        <v>43</v>
      </c>
      <c r="E179" s="204">
        <v>0</v>
      </c>
      <c r="F179" s="57">
        <v>0</v>
      </c>
      <c r="G179" s="76" t="e">
        <f t="shared" si="21"/>
        <v>#DIV/0!</v>
      </c>
    </row>
    <row r="180" spans="1:7" s="79" customFormat="1" ht="24.95" customHeight="1" x14ac:dyDescent="0.2">
      <c r="A180" s="269" t="s">
        <v>89</v>
      </c>
      <c r="B180" s="270"/>
      <c r="C180" s="271"/>
      <c r="D180" s="202" t="s">
        <v>110</v>
      </c>
      <c r="E180" s="109">
        <f>E181</f>
        <v>1183</v>
      </c>
      <c r="F180" s="109">
        <f>F181</f>
        <v>714.29</v>
      </c>
      <c r="G180" s="76">
        <f t="shared" si="21"/>
        <v>60.379543533389679</v>
      </c>
    </row>
    <row r="181" spans="1:7" ht="24.95" customHeight="1" x14ac:dyDescent="0.25">
      <c r="A181" s="266">
        <v>34</v>
      </c>
      <c r="B181" s="267"/>
      <c r="C181" s="268"/>
      <c r="D181" s="65" t="s">
        <v>43</v>
      </c>
      <c r="E181" s="204">
        <v>1183</v>
      </c>
      <c r="F181" s="204">
        <v>714.29</v>
      </c>
      <c r="G181" s="76">
        <f t="shared" si="21"/>
        <v>60.379543533389679</v>
      </c>
    </row>
    <row r="182" spans="1:7" ht="24.95" customHeight="1" x14ac:dyDescent="0.25">
      <c r="A182" s="284" t="s">
        <v>71</v>
      </c>
      <c r="B182" s="285"/>
      <c r="C182" s="286"/>
      <c r="D182" s="64" t="s">
        <v>72</v>
      </c>
      <c r="E182" s="70">
        <f>E184+E186+E189+E193+E200+E197</f>
        <v>8040</v>
      </c>
      <c r="F182" s="70">
        <f>F184+F186+F189+F193+F200+F197</f>
        <v>4224.34</v>
      </c>
      <c r="G182" s="76">
        <f t="shared" si="21"/>
        <v>52.541542288557217</v>
      </c>
    </row>
    <row r="183" spans="1:7" s="79" customFormat="1" ht="24.95" customHeight="1" x14ac:dyDescent="0.2">
      <c r="A183" s="269" t="s">
        <v>87</v>
      </c>
      <c r="B183" s="270"/>
      <c r="C183" s="271"/>
      <c r="D183" s="202" t="s">
        <v>52</v>
      </c>
      <c r="E183" s="109">
        <f>E184</f>
        <v>2598</v>
      </c>
      <c r="F183" s="109">
        <f>F184</f>
        <v>3950.13</v>
      </c>
      <c r="G183" s="76">
        <f t="shared" si="21"/>
        <v>152.04503464203233</v>
      </c>
    </row>
    <row r="184" spans="1:7" ht="24.95" customHeight="1" x14ac:dyDescent="0.25">
      <c r="A184" s="266">
        <v>42</v>
      </c>
      <c r="B184" s="267"/>
      <c r="C184" s="268"/>
      <c r="D184" s="65" t="s">
        <v>37</v>
      </c>
      <c r="E184" s="204">
        <v>2598</v>
      </c>
      <c r="F184" s="204">
        <v>3950.13</v>
      </c>
      <c r="G184" s="76">
        <f t="shared" si="21"/>
        <v>152.04503464203233</v>
      </c>
    </row>
    <row r="185" spans="1:7" s="79" customFormat="1" ht="24.95" customHeight="1" x14ac:dyDescent="0.2">
      <c r="A185" s="272" t="s">
        <v>111</v>
      </c>
      <c r="B185" s="273"/>
      <c r="C185" s="274"/>
      <c r="D185" s="91" t="s">
        <v>93</v>
      </c>
      <c r="E185" s="109">
        <f>E186</f>
        <v>0</v>
      </c>
      <c r="F185" s="76">
        <v>0</v>
      </c>
      <c r="G185" s="76" t="e">
        <f t="shared" si="21"/>
        <v>#DIV/0!</v>
      </c>
    </row>
    <row r="186" spans="1:7" ht="24.95" customHeight="1" x14ac:dyDescent="0.25">
      <c r="A186" s="266">
        <v>42</v>
      </c>
      <c r="B186" s="267"/>
      <c r="C186" s="268"/>
      <c r="D186" s="65" t="s">
        <v>37</v>
      </c>
      <c r="E186" s="204">
        <v>0</v>
      </c>
      <c r="F186" s="204">
        <f>F187</f>
        <v>0</v>
      </c>
      <c r="G186" s="76" t="e">
        <f t="shared" si="21"/>
        <v>#DIV/0!</v>
      </c>
    </row>
    <row r="187" spans="1:7" ht="24.95" customHeight="1" x14ac:dyDescent="0.25">
      <c r="A187" s="260">
        <v>4221</v>
      </c>
      <c r="B187" s="261"/>
      <c r="C187" s="262"/>
      <c r="D187" s="122" t="s">
        <v>201</v>
      </c>
      <c r="E187" s="57"/>
      <c r="F187" s="204">
        <v>0</v>
      </c>
      <c r="G187" s="76" t="e">
        <f t="shared" si="21"/>
        <v>#DIV/0!</v>
      </c>
    </row>
    <row r="188" spans="1:7" s="79" customFormat="1" ht="24.95" customHeight="1" x14ac:dyDescent="0.2">
      <c r="A188" s="269" t="s">
        <v>89</v>
      </c>
      <c r="B188" s="270"/>
      <c r="C188" s="271"/>
      <c r="D188" s="202" t="s">
        <v>110</v>
      </c>
      <c r="E188" s="109">
        <f>E189</f>
        <v>5442</v>
      </c>
      <c r="F188" s="109">
        <f>F189</f>
        <v>274.20999999999998</v>
      </c>
      <c r="G188" s="76">
        <f t="shared" si="21"/>
        <v>5.0387725101065781</v>
      </c>
    </row>
    <row r="189" spans="1:7" ht="24.95" customHeight="1" x14ac:dyDescent="0.25">
      <c r="A189" s="266">
        <v>42</v>
      </c>
      <c r="B189" s="267"/>
      <c r="C189" s="268"/>
      <c r="D189" s="65" t="s">
        <v>37</v>
      </c>
      <c r="E189" s="204">
        <f>E190+E191</f>
        <v>5442</v>
      </c>
      <c r="F189" s="204">
        <f>F190</f>
        <v>274.20999999999998</v>
      </c>
      <c r="G189" s="76">
        <f t="shared" ref="G189:G253" si="25">(F189/E189)*100</f>
        <v>5.0387725101065781</v>
      </c>
    </row>
    <row r="190" spans="1:7" ht="24.95" customHeight="1" x14ac:dyDescent="0.25">
      <c r="A190" s="260">
        <v>4221</v>
      </c>
      <c r="B190" s="261"/>
      <c r="C190" s="262"/>
      <c r="D190" s="122" t="s">
        <v>201</v>
      </c>
      <c r="E190" s="57">
        <v>1460</v>
      </c>
      <c r="F190" s="204">
        <v>274.20999999999998</v>
      </c>
      <c r="G190" s="76">
        <f t="shared" si="25"/>
        <v>18.781506849315065</v>
      </c>
    </row>
    <row r="191" spans="1:7" ht="24.95" customHeight="1" x14ac:dyDescent="0.25">
      <c r="A191" s="260">
        <v>4227</v>
      </c>
      <c r="B191" s="261"/>
      <c r="C191" s="262"/>
      <c r="D191" s="121" t="s">
        <v>202</v>
      </c>
      <c r="E191" s="57">
        <v>3982</v>
      </c>
      <c r="F191" s="204"/>
      <c r="G191" s="76"/>
    </row>
    <row r="192" spans="1:7" s="79" customFormat="1" ht="24.95" customHeight="1" x14ac:dyDescent="0.2">
      <c r="A192" s="272" t="s">
        <v>112</v>
      </c>
      <c r="B192" s="273"/>
      <c r="C192" s="274"/>
      <c r="D192" s="91" t="s">
        <v>95</v>
      </c>
      <c r="E192" s="109">
        <f>E193</f>
        <v>0</v>
      </c>
      <c r="F192" s="76">
        <v>0</v>
      </c>
      <c r="G192" s="76" t="e">
        <f t="shared" si="25"/>
        <v>#DIV/0!</v>
      </c>
    </row>
    <row r="193" spans="1:7" ht="24.95" customHeight="1" x14ac:dyDescent="0.25">
      <c r="A193" s="266">
        <v>42</v>
      </c>
      <c r="B193" s="267"/>
      <c r="C193" s="268"/>
      <c r="D193" s="65" t="s">
        <v>37</v>
      </c>
      <c r="E193" s="204">
        <v>0</v>
      </c>
      <c r="F193" s="204">
        <v>0</v>
      </c>
      <c r="G193" s="76" t="e">
        <f t="shared" si="25"/>
        <v>#DIV/0!</v>
      </c>
    </row>
    <row r="194" spans="1:7" ht="24.95" customHeight="1" x14ac:dyDescent="0.25">
      <c r="A194" s="260">
        <v>4221</v>
      </c>
      <c r="B194" s="261"/>
      <c r="C194" s="262"/>
      <c r="D194" s="122" t="s">
        <v>201</v>
      </c>
      <c r="E194" s="57"/>
      <c r="F194" s="204">
        <v>0</v>
      </c>
      <c r="G194" s="76" t="e">
        <f t="shared" si="25"/>
        <v>#DIV/0!</v>
      </c>
    </row>
    <row r="195" spans="1:7" ht="24.95" customHeight="1" x14ac:dyDescent="0.25">
      <c r="A195" s="260">
        <v>4227</v>
      </c>
      <c r="B195" s="261"/>
      <c r="C195" s="262"/>
      <c r="D195" s="121" t="s">
        <v>202</v>
      </c>
      <c r="E195" s="57"/>
      <c r="F195" s="204">
        <v>0</v>
      </c>
      <c r="G195" s="76" t="e">
        <f t="shared" si="25"/>
        <v>#DIV/0!</v>
      </c>
    </row>
    <row r="196" spans="1:7" s="193" customFormat="1" ht="24.95" customHeight="1" x14ac:dyDescent="0.2">
      <c r="A196" s="269" t="s">
        <v>90</v>
      </c>
      <c r="B196" s="270"/>
      <c r="C196" s="271"/>
      <c r="D196" s="202" t="s">
        <v>53</v>
      </c>
      <c r="E196" s="109">
        <f>E197</f>
        <v>0</v>
      </c>
      <c r="F196" s="109">
        <f>F197</f>
        <v>0</v>
      </c>
      <c r="G196" s="76" t="e">
        <f t="shared" si="25"/>
        <v>#DIV/0!</v>
      </c>
    </row>
    <row r="197" spans="1:7" ht="24.95" customHeight="1" x14ac:dyDescent="0.25">
      <c r="A197" s="281">
        <v>42</v>
      </c>
      <c r="B197" s="282"/>
      <c r="C197" s="283"/>
      <c r="D197" s="206" t="s">
        <v>37</v>
      </c>
      <c r="E197" s="204">
        <v>0</v>
      </c>
      <c r="F197" s="204">
        <f>F198</f>
        <v>0</v>
      </c>
      <c r="G197" s="76" t="e">
        <f t="shared" si="25"/>
        <v>#DIV/0!</v>
      </c>
    </row>
    <row r="198" spans="1:7" ht="24.95" customHeight="1" x14ac:dyDescent="0.25">
      <c r="A198" s="278">
        <v>4223</v>
      </c>
      <c r="B198" s="279"/>
      <c r="C198" s="280"/>
      <c r="D198" s="207" t="s">
        <v>203</v>
      </c>
      <c r="E198" s="57"/>
      <c r="F198" s="204">
        <v>0</v>
      </c>
      <c r="G198" s="76" t="e">
        <f t="shared" si="25"/>
        <v>#DIV/0!</v>
      </c>
    </row>
    <row r="199" spans="1:7" s="79" customFormat="1" ht="24.95" customHeight="1" x14ac:dyDescent="0.2">
      <c r="A199" s="269" t="s">
        <v>85</v>
      </c>
      <c r="B199" s="270"/>
      <c r="C199" s="271"/>
      <c r="D199" s="202" t="s">
        <v>51</v>
      </c>
      <c r="E199" s="109">
        <f>E200</f>
        <v>0</v>
      </c>
      <c r="F199" s="109">
        <f>F200</f>
        <v>0</v>
      </c>
      <c r="G199" s="76" t="e">
        <f t="shared" si="25"/>
        <v>#DIV/0!</v>
      </c>
    </row>
    <row r="200" spans="1:7" ht="24.95" customHeight="1" x14ac:dyDescent="0.25">
      <c r="A200" s="266">
        <v>42</v>
      </c>
      <c r="B200" s="267"/>
      <c r="C200" s="268"/>
      <c r="D200" s="65" t="s">
        <v>37</v>
      </c>
      <c r="E200" s="204">
        <f>E201+E202</f>
        <v>0</v>
      </c>
      <c r="F200" s="204">
        <f>F201+F202</f>
        <v>0</v>
      </c>
      <c r="G200" s="76" t="e">
        <f t="shared" si="25"/>
        <v>#DIV/0!</v>
      </c>
    </row>
    <row r="201" spans="1:7" ht="24.95" customHeight="1" x14ac:dyDescent="0.25">
      <c r="A201" s="66"/>
      <c r="B201" s="67"/>
      <c r="C201" s="68"/>
      <c r="D201" s="73" t="s">
        <v>113</v>
      </c>
      <c r="E201" s="203">
        <v>0</v>
      </c>
      <c r="F201" s="203">
        <v>0</v>
      </c>
      <c r="G201" s="76" t="e">
        <f t="shared" si="25"/>
        <v>#DIV/0!</v>
      </c>
    </row>
    <row r="202" spans="1:7" ht="24.95" customHeight="1" x14ac:dyDescent="0.25">
      <c r="A202" s="266"/>
      <c r="B202" s="267"/>
      <c r="C202" s="268"/>
      <c r="D202" s="73" t="s">
        <v>114</v>
      </c>
      <c r="E202" s="203">
        <v>0</v>
      </c>
      <c r="F202" s="203">
        <f>F203</f>
        <v>0</v>
      </c>
      <c r="G202" s="76" t="e">
        <f t="shared" si="25"/>
        <v>#DIV/0!</v>
      </c>
    </row>
    <row r="203" spans="1:7" ht="24.95" customHeight="1" x14ac:dyDescent="0.25">
      <c r="A203" s="260">
        <v>4241</v>
      </c>
      <c r="B203" s="261"/>
      <c r="C203" s="262"/>
      <c r="D203" s="122" t="s">
        <v>205</v>
      </c>
      <c r="E203" s="74"/>
      <c r="F203" s="203">
        <v>0</v>
      </c>
      <c r="G203" s="76" t="e">
        <f t="shared" si="25"/>
        <v>#DIV/0!</v>
      </c>
    </row>
    <row r="204" spans="1:7" ht="24.95" customHeight="1" x14ac:dyDescent="0.25">
      <c r="A204" s="293" t="s">
        <v>73</v>
      </c>
      <c r="B204" s="294"/>
      <c r="C204" s="295"/>
      <c r="D204" s="69" t="s">
        <v>74</v>
      </c>
      <c r="E204" s="72">
        <f>E205+E210+E223+E227+E245+E276+E281</f>
        <v>422823</v>
      </c>
      <c r="F204" s="72">
        <f>F205+F210+F223+F227+F245+F276+F281</f>
        <v>158979.22999999998</v>
      </c>
      <c r="G204" s="76">
        <f t="shared" si="25"/>
        <v>37.599475430617538</v>
      </c>
    </row>
    <row r="205" spans="1:7" ht="31.9" customHeight="1" x14ac:dyDescent="0.25">
      <c r="A205" s="284" t="s">
        <v>75</v>
      </c>
      <c r="B205" s="285"/>
      <c r="C205" s="286"/>
      <c r="D205" s="64" t="s">
        <v>235</v>
      </c>
      <c r="E205" s="70">
        <f>E207</f>
        <v>0</v>
      </c>
      <c r="F205" s="70">
        <f t="shared" ref="F205" si="26">F207</f>
        <v>0</v>
      </c>
      <c r="G205" s="76" t="e">
        <f t="shared" si="25"/>
        <v>#DIV/0!</v>
      </c>
    </row>
    <row r="206" spans="1:7" s="78" customFormat="1" ht="24.95" customHeight="1" x14ac:dyDescent="0.25">
      <c r="A206" s="272" t="s">
        <v>86</v>
      </c>
      <c r="B206" s="273"/>
      <c r="C206" s="274"/>
      <c r="D206" s="75" t="s">
        <v>17</v>
      </c>
      <c r="E206" s="109">
        <f>E207</f>
        <v>0</v>
      </c>
      <c r="F206" s="76">
        <f t="shared" ref="F206" si="27">F207</f>
        <v>0</v>
      </c>
      <c r="G206" s="76" t="e">
        <f t="shared" si="25"/>
        <v>#DIV/0!</v>
      </c>
    </row>
    <row r="207" spans="1:7" ht="24.95" customHeight="1" x14ac:dyDescent="0.25">
      <c r="A207" s="275">
        <v>3</v>
      </c>
      <c r="B207" s="276"/>
      <c r="C207" s="277"/>
      <c r="D207" s="26" t="s">
        <v>19</v>
      </c>
      <c r="E207" s="204">
        <f>E208+E209</f>
        <v>0</v>
      </c>
      <c r="F207" s="57">
        <f>F209</f>
        <v>0</v>
      </c>
      <c r="G207" s="76" t="e">
        <f t="shared" si="25"/>
        <v>#DIV/0!</v>
      </c>
    </row>
    <row r="208" spans="1:7" ht="24.95" customHeight="1" x14ac:dyDescent="0.25">
      <c r="A208" s="266">
        <v>32</v>
      </c>
      <c r="B208" s="267"/>
      <c r="C208" s="268"/>
      <c r="D208" s="85" t="s">
        <v>29</v>
      </c>
      <c r="E208" s="204">
        <v>0</v>
      </c>
      <c r="F208" s="57"/>
      <c r="G208" s="76" t="e">
        <f t="shared" si="25"/>
        <v>#DIV/0!</v>
      </c>
    </row>
    <row r="209" spans="1:7" ht="24.95" customHeight="1" x14ac:dyDescent="0.25">
      <c r="A209" s="266">
        <v>37</v>
      </c>
      <c r="B209" s="267"/>
      <c r="C209" s="268"/>
      <c r="D209" s="71" t="s">
        <v>44</v>
      </c>
      <c r="E209" s="204">
        <v>0</v>
      </c>
      <c r="F209" s="57"/>
      <c r="G209" s="76" t="e">
        <f t="shared" si="25"/>
        <v>#DIV/0!</v>
      </c>
    </row>
    <row r="210" spans="1:7" ht="24.95" customHeight="1" x14ac:dyDescent="0.25">
      <c r="A210" s="284" t="s">
        <v>76</v>
      </c>
      <c r="B210" s="285"/>
      <c r="C210" s="286"/>
      <c r="D210" s="64" t="s">
        <v>77</v>
      </c>
      <c r="E210" s="70">
        <f>E212</f>
        <v>205672</v>
      </c>
      <c r="F210" s="70">
        <f t="shared" ref="F210" si="28">F212</f>
        <v>52614.91</v>
      </c>
      <c r="G210" s="76">
        <f t="shared" si="25"/>
        <v>25.581950873235055</v>
      </c>
    </row>
    <row r="211" spans="1:7" s="78" customFormat="1" ht="24.95" customHeight="1" x14ac:dyDescent="0.25">
      <c r="A211" s="269" t="s">
        <v>86</v>
      </c>
      <c r="B211" s="270"/>
      <c r="C211" s="271"/>
      <c r="D211" s="202" t="s">
        <v>17</v>
      </c>
      <c r="E211" s="109">
        <f>E212</f>
        <v>205672</v>
      </c>
      <c r="F211" s="109">
        <f>F212</f>
        <v>52614.91</v>
      </c>
      <c r="G211" s="76">
        <f t="shared" si="25"/>
        <v>25.581950873235055</v>
      </c>
    </row>
    <row r="212" spans="1:7" ht="24.95" customHeight="1" x14ac:dyDescent="0.25">
      <c r="A212" s="275">
        <v>3</v>
      </c>
      <c r="B212" s="276"/>
      <c r="C212" s="277"/>
      <c r="D212" s="36" t="s">
        <v>19</v>
      </c>
      <c r="E212" s="204">
        <f>E213+E220</f>
        <v>205672</v>
      </c>
      <c r="F212" s="204">
        <f>F213+F220</f>
        <v>52614.91</v>
      </c>
      <c r="G212" s="76">
        <f t="shared" si="25"/>
        <v>25.581950873235055</v>
      </c>
    </row>
    <row r="213" spans="1:7" ht="24.95" customHeight="1" x14ac:dyDescent="0.25">
      <c r="A213" s="266">
        <v>31</v>
      </c>
      <c r="B213" s="267"/>
      <c r="C213" s="268"/>
      <c r="D213" s="36" t="s">
        <v>20</v>
      </c>
      <c r="E213" s="204">
        <f>E214+E216+E218</f>
        <v>198238</v>
      </c>
      <c r="F213" s="204">
        <f>F214+F216+F218</f>
        <v>52003.8</v>
      </c>
      <c r="G213" s="76">
        <f t="shared" si="25"/>
        <v>26.233012843148135</v>
      </c>
    </row>
    <row r="214" spans="1:7" ht="24.95" customHeight="1" x14ac:dyDescent="0.25">
      <c r="A214" s="263">
        <v>311</v>
      </c>
      <c r="B214" s="264"/>
      <c r="C214" s="265"/>
      <c r="D214" s="121" t="s">
        <v>162</v>
      </c>
      <c r="E214" s="234">
        <f>E215</f>
        <v>180167.82</v>
      </c>
      <c r="F214" s="204">
        <f>F215</f>
        <v>43755.14</v>
      </c>
      <c r="G214" s="76">
        <f t="shared" si="25"/>
        <v>24.285768679445642</v>
      </c>
    </row>
    <row r="215" spans="1:7" ht="24.95" customHeight="1" x14ac:dyDescent="0.25">
      <c r="A215" s="260">
        <v>3111</v>
      </c>
      <c r="B215" s="261"/>
      <c r="C215" s="262"/>
      <c r="D215" s="121" t="s">
        <v>163</v>
      </c>
      <c r="E215" s="57">
        <v>180167.82</v>
      </c>
      <c r="F215" s="204">
        <v>43755.14</v>
      </c>
      <c r="G215" s="76">
        <f t="shared" si="25"/>
        <v>24.285768679445642</v>
      </c>
    </row>
    <row r="216" spans="1:7" ht="24.95" customHeight="1" x14ac:dyDescent="0.25">
      <c r="A216" s="263">
        <v>312</v>
      </c>
      <c r="B216" s="264"/>
      <c r="C216" s="265"/>
      <c r="D216" s="121" t="s">
        <v>164</v>
      </c>
      <c r="E216" s="230">
        <f>E217</f>
        <v>2007.62</v>
      </c>
      <c r="F216" s="204">
        <f>F217</f>
        <v>1029.01</v>
      </c>
      <c r="G216" s="76">
        <f t="shared" si="25"/>
        <v>51.255217620864514</v>
      </c>
    </row>
    <row r="217" spans="1:7" ht="24.95" customHeight="1" x14ac:dyDescent="0.25">
      <c r="A217" s="260">
        <v>3121</v>
      </c>
      <c r="B217" s="261"/>
      <c r="C217" s="262"/>
      <c r="D217" s="121" t="s">
        <v>164</v>
      </c>
      <c r="E217" s="57">
        <v>2007.62</v>
      </c>
      <c r="F217" s="204">
        <v>1029.01</v>
      </c>
      <c r="G217" s="76">
        <f t="shared" si="25"/>
        <v>51.255217620864514</v>
      </c>
    </row>
    <row r="218" spans="1:7" ht="24.95" customHeight="1" x14ac:dyDescent="0.25">
      <c r="A218" s="263">
        <v>313</v>
      </c>
      <c r="B218" s="264"/>
      <c r="C218" s="265"/>
      <c r="D218" s="121" t="s">
        <v>165</v>
      </c>
      <c r="E218" s="230">
        <f>E219</f>
        <v>16062.56</v>
      </c>
      <c r="F218" s="204">
        <f>F219</f>
        <v>7219.65</v>
      </c>
      <c r="G218" s="76">
        <f t="shared" si="25"/>
        <v>44.947069458417587</v>
      </c>
    </row>
    <row r="219" spans="1:7" ht="24.95" customHeight="1" x14ac:dyDescent="0.25">
      <c r="A219" s="260">
        <v>3132</v>
      </c>
      <c r="B219" s="261"/>
      <c r="C219" s="262"/>
      <c r="D219" s="121" t="s">
        <v>166</v>
      </c>
      <c r="E219" s="57">
        <v>16062.56</v>
      </c>
      <c r="F219" s="204">
        <v>7219.65</v>
      </c>
      <c r="G219" s="76">
        <f t="shared" si="25"/>
        <v>44.947069458417587</v>
      </c>
    </row>
    <row r="220" spans="1:7" ht="24.95" customHeight="1" x14ac:dyDescent="0.25">
      <c r="A220" s="266">
        <v>32</v>
      </c>
      <c r="B220" s="267"/>
      <c r="C220" s="268"/>
      <c r="D220" s="36" t="s">
        <v>105</v>
      </c>
      <c r="E220" s="233">
        <v>7434</v>
      </c>
      <c r="F220" s="204">
        <f>F221</f>
        <v>611.11</v>
      </c>
      <c r="G220" s="76">
        <f t="shared" si="25"/>
        <v>8.2204735001345171</v>
      </c>
    </row>
    <row r="221" spans="1:7" ht="24.95" customHeight="1" x14ac:dyDescent="0.25">
      <c r="A221" s="263">
        <v>321</v>
      </c>
      <c r="B221" s="264"/>
      <c r="C221" s="265"/>
      <c r="D221" s="121" t="s">
        <v>167</v>
      </c>
      <c r="E221" s="230">
        <v>7434</v>
      </c>
      <c r="F221" s="204">
        <f>F222</f>
        <v>611.11</v>
      </c>
      <c r="G221" s="76">
        <f t="shared" si="25"/>
        <v>8.2204735001345171</v>
      </c>
    </row>
    <row r="222" spans="1:7" ht="24.95" customHeight="1" x14ac:dyDescent="0.25">
      <c r="A222" s="260">
        <v>3212</v>
      </c>
      <c r="B222" s="261"/>
      <c r="C222" s="262"/>
      <c r="D222" s="121" t="s">
        <v>169</v>
      </c>
      <c r="E222" s="57">
        <v>7434</v>
      </c>
      <c r="F222" s="204">
        <v>611.11</v>
      </c>
      <c r="G222" s="76">
        <f t="shared" si="25"/>
        <v>8.2204735001345171</v>
      </c>
    </row>
    <row r="223" spans="1:7" ht="30.6" customHeight="1" x14ac:dyDescent="0.25">
      <c r="A223" s="284" t="s">
        <v>78</v>
      </c>
      <c r="B223" s="285"/>
      <c r="C223" s="286"/>
      <c r="D223" s="64" t="s">
        <v>104</v>
      </c>
      <c r="E223" s="70">
        <f>E225</f>
        <v>31878</v>
      </c>
      <c r="F223" s="70">
        <f t="shared" ref="F223" si="29">F225</f>
        <v>15.67</v>
      </c>
      <c r="G223" s="76">
        <f t="shared" si="25"/>
        <v>4.9156157851810024E-2</v>
      </c>
    </row>
    <row r="224" spans="1:7" s="78" customFormat="1" ht="24.95" customHeight="1" x14ac:dyDescent="0.25">
      <c r="A224" s="269" t="s">
        <v>86</v>
      </c>
      <c r="B224" s="270"/>
      <c r="C224" s="271"/>
      <c r="D224" s="202" t="s">
        <v>17</v>
      </c>
      <c r="E224" s="109">
        <f>E225</f>
        <v>31878</v>
      </c>
      <c r="F224" s="109">
        <f t="shared" ref="F224:F225" si="30">F225</f>
        <v>15.67</v>
      </c>
      <c r="G224" s="76">
        <f t="shared" si="25"/>
        <v>4.9156157851810024E-2</v>
      </c>
    </row>
    <row r="225" spans="1:7" ht="24.95" customHeight="1" x14ac:dyDescent="0.25">
      <c r="A225" s="275">
        <v>3</v>
      </c>
      <c r="B225" s="276"/>
      <c r="C225" s="277"/>
      <c r="D225" s="36" t="s">
        <v>19</v>
      </c>
      <c r="E225" s="204">
        <f>E226</f>
        <v>31878</v>
      </c>
      <c r="F225" s="204">
        <f t="shared" si="30"/>
        <v>15.67</v>
      </c>
      <c r="G225" s="76">
        <f t="shared" si="25"/>
        <v>4.9156157851810024E-2</v>
      </c>
    </row>
    <row r="226" spans="1:7" ht="27.6" customHeight="1" x14ac:dyDescent="0.25">
      <c r="A226" s="266">
        <v>37</v>
      </c>
      <c r="B226" s="267"/>
      <c r="C226" s="268"/>
      <c r="D226" s="71" t="s">
        <v>44</v>
      </c>
      <c r="E226" s="204">
        <v>31878</v>
      </c>
      <c r="F226" s="204">
        <v>15.67</v>
      </c>
      <c r="G226" s="76">
        <f t="shared" si="25"/>
        <v>4.9156157851810024E-2</v>
      </c>
    </row>
    <row r="227" spans="1:7" ht="24.95" customHeight="1" x14ac:dyDescent="0.25">
      <c r="A227" s="284" t="s">
        <v>79</v>
      </c>
      <c r="B227" s="285"/>
      <c r="C227" s="286"/>
      <c r="D227" s="64" t="s">
        <v>103</v>
      </c>
      <c r="E227" s="88">
        <f>E228+E233+E238</f>
        <v>108877</v>
      </c>
      <c r="F227" s="70">
        <f>F228+F233+F238</f>
        <v>56471.709999999992</v>
      </c>
      <c r="G227" s="76">
        <f t="shared" si="25"/>
        <v>51.867437567162931</v>
      </c>
    </row>
    <row r="228" spans="1:7" ht="24.95" customHeight="1" x14ac:dyDescent="0.25">
      <c r="A228" s="269" t="s">
        <v>86</v>
      </c>
      <c r="B228" s="270"/>
      <c r="C228" s="271"/>
      <c r="D228" s="202" t="s">
        <v>17</v>
      </c>
      <c r="E228" s="210">
        <f>E229</f>
        <v>2942</v>
      </c>
      <c r="F228" s="209">
        <f>F229</f>
        <v>980.85</v>
      </c>
      <c r="G228" s="76">
        <f t="shared" si="25"/>
        <v>33.339564921821889</v>
      </c>
    </row>
    <row r="229" spans="1:7" ht="24.95" customHeight="1" x14ac:dyDescent="0.25">
      <c r="A229" s="275">
        <v>3</v>
      </c>
      <c r="B229" s="276"/>
      <c r="C229" s="277"/>
      <c r="D229" s="85" t="s">
        <v>19</v>
      </c>
      <c r="E229" s="208">
        <f>E230</f>
        <v>2942</v>
      </c>
      <c r="F229" s="208">
        <f>F230</f>
        <v>980.85</v>
      </c>
      <c r="G229" s="76">
        <f t="shared" si="25"/>
        <v>33.339564921821889</v>
      </c>
    </row>
    <row r="230" spans="1:7" ht="24.95" customHeight="1" x14ac:dyDescent="0.25">
      <c r="A230" s="266">
        <v>32</v>
      </c>
      <c r="B230" s="267"/>
      <c r="C230" s="268"/>
      <c r="D230" s="85" t="s">
        <v>29</v>
      </c>
      <c r="E230" s="208">
        <v>2942</v>
      </c>
      <c r="F230" s="208">
        <f>F231</f>
        <v>980.85</v>
      </c>
      <c r="G230" s="76">
        <f t="shared" si="25"/>
        <v>33.339564921821889</v>
      </c>
    </row>
    <row r="231" spans="1:7" ht="24.95" customHeight="1" x14ac:dyDescent="0.25">
      <c r="A231" s="260">
        <v>322</v>
      </c>
      <c r="B231" s="261"/>
      <c r="C231" s="262"/>
      <c r="D231" s="121" t="s">
        <v>172</v>
      </c>
      <c r="E231" s="87">
        <f>E232</f>
        <v>2942</v>
      </c>
      <c r="F231" s="208">
        <f>F232</f>
        <v>980.85</v>
      </c>
      <c r="G231" s="76">
        <f t="shared" si="25"/>
        <v>33.339564921821889</v>
      </c>
    </row>
    <row r="232" spans="1:7" ht="24.95" customHeight="1" x14ac:dyDescent="0.25">
      <c r="A232" s="260">
        <v>3222</v>
      </c>
      <c r="B232" s="261"/>
      <c r="C232" s="262"/>
      <c r="D232" s="121" t="s">
        <v>174</v>
      </c>
      <c r="E232" s="87">
        <v>2942</v>
      </c>
      <c r="F232" s="208">
        <v>980.85</v>
      </c>
      <c r="G232" s="76">
        <f t="shared" si="25"/>
        <v>33.339564921821889</v>
      </c>
    </row>
    <row r="233" spans="1:7" s="78" customFormat="1" ht="24.95" customHeight="1" x14ac:dyDescent="0.25">
      <c r="A233" s="269" t="s">
        <v>85</v>
      </c>
      <c r="B233" s="270"/>
      <c r="C233" s="271"/>
      <c r="D233" s="202" t="s">
        <v>51</v>
      </c>
      <c r="E233" s="109">
        <f>E234</f>
        <v>99610</v>
      </c>
      <c r="F233" s="109">
        <f t="shared" ref="F233:F234" si="31">F234</f>
        <v>50482.95</v>
      </c>
      <c r="G233" s="76">
        <f t="shared" si="25"/>
        <v>50.680604356992262</v>
      </c>
    </row>
    <row r="234" spans="1:7" ht="24.95" customHeight="1" x14ac:dyDescent="0.25">
      <c r="A234" s="275">
        <v>3</v>
      </c>
      <c r="B234" s="276"/>
      <c r="C234" s="277"/>
      <c r="D234" s="36" t="s">
        <v>19</v>
      </c>
      <c r="E234" s="204">
        <f>E235</f>
        <v>99610</v>
      </c>
      <c r="F234" s="204">
        <f t="shared" si="31"/>
        <v>50482.95</v>
      </c>
      <c r="G234" s="76">
        <f t="shared" si="25"/>
        <v>50.680604356992262</v>
      </c>
    </row>
    <row r="235" spans="1:7" ht="24.95" customHeight="1" x14ac:dyDescent="0.25">
      <c r="A235" s="266">
        <v>32</v>
      </c>
      <c r="B235" s="267"/>
      <c r="C235" s="268"/>
      <c r="D235" s="65" t="s">
        <v>29</v>
      </c>
      <c r="E235" s="204">
        <v>99610</v>
      </c>
      <c r="F235" s="204">
        <f>F236</f>
        <v>50482.95</v>
      </c>
      <c r="G235" s="76">
        <f t="shared" si="25"/>
        <v>50.680604356992262</v>
      </c>
    </row>
    <row r="236" spans="1:7" ht="24.95" customHeight="1" x14ac:dyDescent="0.25">
      <c r="A236" s="260">
        <v>322</v>
      </c>
      <c r="B236" s="261"/>
      <c r="C236" s="262"/>
      <c r="D236" s="121" t="s">
        <v>172</v>
      </c>
      <c r="E236" s="57">
        <f>E237</f>
        <v>99610</v>
      </c>
      <c r="F236" s="204">
        <f>F237</f>
        <v>50482.95</v>
      </c>
      <c r="G236" s="76">
        <f t="shared" si="25"/>
        <v>50.680604356992262</v>
      </c>
    </row>
    <row r="237" spans="1:7" ht="24.95" customHeight="1" x14ac:dyDescent="0.25">
      <c r="A237" s="260">
        <v>3222</v>
      </c>
      <c r="B237" s="261"/>
      <c r="C237" s="262"/>
      <c r="D237" s="121" t="s">
        <v>174</v>
      </c>
      <c r="E237" s="57">
        <v>99610</v>
      </c>
      <c r="F237" s="204">
        <v>50482.95</v>
      </c>
      <c r="G237" s="76">
        <f t="shared" si="25"/>
        <v>50.680604356992262</v>
      </c>
    </row>
    <row r="238" spans="1:7" s="78" customFormat="1" ht="24.95" customHeight="1" x14ac:dyDescent="0.25">
      <c r="A238" s="269" t="s">
        <v>102</v>
      </c>
      <c r="B238" s="270"/>
      <c r="C238" s="271"/>
      <c r="D238" s="202" t="s">
        <v>56</v>
      </c>
      <c r="E238" s="109">
        <f>E239</f>
        <v>6325</v>
      </c>
      <c r="F238" s="109">
        <f>F239</f>
        <v>5007.91</v>
      </c>
      <c r="G238" s="76">
        <f t="shared" si="25"/>
        <v>79.176442687747027</v>
      </c>
    </row>
    <row r="239" spans="1:7" ht="24.95" customHeight="1" x14ac:dyDescent="0.25">
      <c r="A239" s="275">
        <v>3</v>
      </c>
      <c r="B239" s="276"/>
      <c r="C239" s="277"/>
      <c r="D239" s="65" t="s">
        <v>19</v>
      </c>
      <c r="E239" s="204">
        <f>E240</f>
        <v>6325</v>
      </c>
      <c r="F239" s="204">
        <f t="shared" ref="F239" si="32">F240</f>
        <v>5007.91</v>
      </c>
      <c r="G239" s="76">
        <f t="shared" si="25"/>
        <v>79.176442687747027</v>
      </c>
    </row>
    <row r="240" spans="1:7" ht="24.95" customHeight="1" x14ac:dyDescent="0.25">
      <c r="A240" s="266">
        <v>32</v>
      </c>
      <c r="B240" s="267"/>
      <c r="C240" s="268"/>
      <c r="D240" s="65" t="s">
        <v>29</v>
      </c>
      <c r="E240" s="204">
        <f>E243</f>
        <v>6325</v>
      </c>
      <c r="F240" s="204">
        <f>F243+F241</f>
        <v>5007.91</v>
      </c>
      <c r="G240" s="76">
        <f t="shared" si="25"/>
        <v>79.176442687747027</v>
      </c>
    </row>
    <row r="241" spans="1:7" ht="24.95" customHeight="1" x14ac:dyDescent="0.25">
      <c r="A241" s="260">
        <v>321</v>
      </c>
      <c r="B241" s="261"/>
      <c r="C241" s="262"/>
      <c r="D241" s="121" t="s">
        <v>230</v>
      </c>
      <c r="E241" s="204">
        <v>0</v>
      </c>
      <c r="F241" s="204">
        <f>F242</f>
        <v>265.5</v>
      </c>
      <c r="G241" s="76" t="e">
        <f t="shared" si="25"/>
        <v>#DIV/0!</v>
      </c>
    </row>
    <row r="242" spans="1:7" ht="24.95" customHeight="1" x14ac:dyDescent="0.25">
      <c r="A242" s="260">
        <v>3211</v>
      </c>
      <c r="B242" s="261"/>
      <c r="C242" s="262"/>
      <c r="D242" s="121" t="s">
        <v>168</v>
      </c>
      <c r="E242" s="204">
        <v>0</v>
      </c>
      <c r="F242" s="204">
        <v>265.5</v>
      </c>
      <c r="G242" s="76" t="e">
        <f t="shared" si="25"/>
        <v>#DIV/0!</v>
      </c>
    </row>
    <row r="243" spans="1:7" ht="24.95" customHeight="1" x14ac:dyDescent="0.25">
      <c r="A243" s="260">
        <v>322</v>
      </c>
      <c r="B243" s="261"/>
      <c r="C243" s="262"/>
      <c r="D243" s="121" t="s">
        <v>172</v>
      </c>
      <c r="E243" s="204">
        <f>E244</f>
        <v>6325</v>
      </c>
      <c r="F243" s="204">
        <f>F244</f>
        <v>4742.41</v>
      </c>
      <c r="G243" s="76">
        <f t="shared" si="25"/>
        <v>74.978814229249011</v>
      </c>
    </row>
    <row r="244" spans="1:7" ht="24.95" customHeight="1" x14ac:dyDescent="0.25">
      <c r="A244" s="260">
        <v>3222</v>
      </c>
      <c r="B244" s="261"/>
      <c r="C244" s="262"/>
      <c r="D244" s="121" t="s">
        <v>174</v>
      </c>
      <c r="E244" s="204">
        <v>6325</v>
      </c>
      <c r="F244" s="204">
        <v>4742.41</v>
      </c>
      <c r="G244" s="76">
        <f t="shared" si="25"/>
        <v>74.978814229249011</v>
      </c>
    </row>
    <row r="245" spans="1:7" ht="30" customHeight="1" x14ac:dyDescent="0.25">
      <c r="A245" s="284" t="s">
        <v>80</v>
      </c>
      <c r="B245" s="285"/>
      <c r="C245" s="286"/>
      <c r="D245" s="64" t="s">
        <v>101</v>
      </c>
      <c r="E245" s="70">
        <f>E246+E256+E266</f>
        <v>76396</v>
      </c>
      <c r="F245" s="70">
        <f>F246+F256+F266</f>
        <v>49876.94</v>
      </c>
      <c r="G245" s="76">
        <f t="shared" si="25"/>
        <v>65.28737106654799</v>
      </c>
    </row>
    <row r="246" spans="1:7" s="78" customFormat="1" ht="24.95" customHeight="1" x14ac:dyDescent="0.25">
      <c r="A246" s="269" t="s">
        <v>86</v>
      </c>
      <c r="B246" s="270"/>
      <c r="C246" s="271"/>
      <c r="D246" s="202" t="s">
        <v>17</v>
      </c>
      <c r="E246" s="109">
        <f>E247</f>
        <v>9965</v>
      </c>
      <c r="F246" s="109">
        <f>F247</f>
        <v>7481.5400000000009</v>
      </c>
      <c r="G246" s="76">
        <f t="shared" si="25"/>
        <v>75.078173607626695</v>
      </c>
    </row>
    <row r="247" spans="1:7" ht="24.95" customHeight="1" x14ac:dyDescent="0.25">
      <c r="A247" s="275">
        <v>3</v>
      </c>
      <c r="B247" s="276"/>
      <c r="C247" s="277"/>
      <c r="D247" s="36" t="s">
        <v>19</v>
      </c>
      <c r="E247" s="204">
        <v>9965</v>
      </c>
      <c r="F247" s="204">
        <f>F248+F253</f>
        <v>7481.5400000000009</v>
      </c>
      <c r="G247" s="76">
        <f t="shared" si="25"/>
        <v>75.078173607626695</v>
      </c>
    </row>
    <row r="248" spans="1:7" ht="24.95" customHeight="1" x14ac:dyDescent="0.25">
      <c r="A248" s="266">
        <v>31</v>
      </c>
      <c r="B248" s="267"/>
      <c r="C248" s="268"/>
      <c r="D248" s="37" t="s">
        <v>20</v>
      </c>
      <c r="E248" s="204">
        <f>E249+E251</f>
        <v>9305</v>
      </c>
      <c r="F248" s="204">
        <f>SUM(F249+F251)</f>
        <v>7015.6500000000005</v>
      </c>
      <c r="G248" s="76">
        <f t="shared" si="25"/>
        <v>75.396560988715748</v>
      </c>
    </row>
    <row r="249" spans="1:7" ht="24.95" customHeight="1" x14ac:dyDescent="0.25">
      <c r="A249" s="263">
        <v>311</v>
      </c>
      <c r="B249" s="264"/>
      <c r="C249" s="265"/>
      <c r="D249" s="121" t="s">
        <v>162</v>
      </c>
      <c r="E249" s="204">
        <f>E250</f>
        <v>7862.72</v>
      </c>
      <c r="F249" s="204">
        <f>F250</f>
        <v>6022.02</v>
      </c>
      <c r="G249" s="76">
        <f t="shared" si="25"/>
        <v>76.589526270807056</v>
      </c>
    </row>
    <row r="250" spans="1:7" ht="24.95" customHeight="1" x14ac:dyDescent="0.25">
      <c r="A250" s="260">
        <v>3111</v>
      </c>
      <c r="B250" s="261"/>
      <c r="C250" s="262"/>
      <c r="D250" s="121" t="s">
        <v>163</v>
      </c>
      <c r="E250" s="204">
        <v>7862.72</v>
      </c>
      <c r="F250" s="204">
        <v>6022.02</v>
      </c>
      <c r="G250" s="76">
        <f t="shared" si="25"/>
        <v>76.589526270807056</v>
      </c>
    </row>
    <row r="251" spans="1:7" ht="24.95" customHeight="1" x14ac:dyDescent="0.25">
      <c r="A251" s="263">
        <v>313</v>
      </c>
      <c r="B251" s="264"/>
      <c r="C251" s="265"/>
      <c r="D251" s="121" t="s">
        <v>165</v>
      </c>
      <c r="E251" s="234">
        <f>E252</f>
        <v>1442.28</v>
      </c>
      <c r="F251" s="204">
        <f>F252</f>
        <v>993.63</v>
      </c>
      <c r="G251" s="76">
        <f t="shared" si="25"/>
        <v>68.893002745652723</v>
      </c>
    </row>
    <row r="252" spans="1:7" ht="24.95" customHeight="1" x14ac:dyDescent="0.25">
      <c r="A252" s="260">
        <v>3132</v>
      </c>
      <c r="B252" s="261"/>
      <c r="C252" s="262"/>
      <c r="D252" s="121" t="s">
        <v>166</v>
      </c>
      <c r="E252" s="204">
        <v>1442.28</v>
      </c>
      <c r="F252" s="204">
        <v>993.63</v>
      </c>
      <c r="G252" s="76">
        <f t="shared" si="25"/>
        <v>68.893002745652723</v>
      </c>
    </row>
    <row r="253" spans="1:7" ht="24.95" customHeight="1" x14ac:dyDescent="0.25">
      <c r="A253" s="266">
        <v>32</v>
      </c>
      <c r="B253" s="267"/>
      <c r="C253" s="268"/>
      <c r="D253" s="65" t="s">
        <v>105</v>
      </c>
      <c r="E253" s="204">
        <v>660</v>
      </c>
      <c r="F253" s="204">
        <f>F254</f>
        <v>465.89</v>
      </c>
      <c r="G253" s="76">
        <f t="shared" si="25"/>
        <v>70.589393939393943</v>
      </c>
    </row>
    <row r="254" spans="1:7" ht="24.95" customHeight="1" x14ac:dyDescent="0.25">
      <c r="A254" s="263">
        <v>321</v>
      </c>
      <c r="B254" s="264"/>
      <c r="C254" s="265"/>
      <c r="D254" s="121" t="s">
        <v>167</v>
      </c>
      <c r="E254" s="230">
        <f>E255</f>
        <v>660</v>
      </c>
      <c r="F254" s="204">
        <f>F255</f>
        <v>465.89</v>
      </c>
      <c r="G254" s="76">
        <f t="shared" ref="G254:G291" si="33">(F254/E254)*100</f>
        <v>70.589393939393943</v>
      </c>
    </row>
    <row r="255" spans="1:7" ht="24.95" customHeight="1" x14ac:dyDescent="0.25">
      <c r="A255" s="260">
        <v>3212</v>
      </c>
      <c r="B255" s="261"/>
      <c r="C255" s="262"/>
      <c r="D255" s="121" t="s">
        <v>232</v>
      </c>
      <c r="E255" s="204">
        <v>660</v>
      </c>
      <c r="F255" s="204">
        <v>465.89</v>
      </c>
      <c r="G255" s="76">
        <f t="shared" si="33"/>
        <v>70.589393939393943</v>
      </c>
    </row>
    <row r="256" spans="1:7" s="78" customFormat="1" ht="24.95" customHeight="1" x14ac:dyDescent="0.25">
      <c r="A256" s="269" t="s">
        <v>85</v>
      </c>
      <c r="B256" s="270"/>
      <c r="C256" s="271"/>
      <c r="D256" s="202" t="s">
        <v>51</v>
      </c>
      <c r="E256" s="109">
        <f>E257</f>
        <v>0</v>
      </c>
      <c r="F256" s="109">
        <f>F257</f>
        <v>0</v>
      </c>
      <c r="G256" s="76" t="e">
        <f t="shared" si="33"/>
        <v>#DIV/0!</v>
      </c>
    </row>
    <row r="257" spans="1:7" ht="24.95" customHeight="1" x14ac:dyDescent="0.25">
      <c r="A257" s="275">
        <v>3</v>
      </c>
      <c r="B257" s="276"/>
      <c r="C257" s="277"/>
      <c r="D257" s="63" t="s">
        <v>19</v>
      </c>
      <c r="E257" s="204">
        <f>SUM(E258:E263)</f>
        <v>0</v>
      </c>
      <c r="F257" s="204">
        <f>F258+F263</f>
        <v>0</v>
      </c>
      <c r="G257" s="76" t="e">
        <f t="shared" si="33"/>
        <v>#DIV/0!</v>
      </c>
    </row>
    <row r="258" spans="1:7" ht="24.95" customHeight="1" x14ac:dyDescent="0.25">
      <c r="A258" s="266">
        <v>31</v>
      </c>
      <c r="B258" s="267"/>
      <c r="C258" s="268"/>
      <c r="D258" s="63" t="s">
        <v>20</v>
      </c>
      <c r="E258" s="204">
        <v>0</v>
      </c>
      <c r="F258" s="204">
        <f>F261+F259</f>
        <v>0</v>
      </c>
      <c r="G258" s="76" t="e">
        <f t="shared" si="33"/>
        <v>#DIV/0!</v>
      </c>
    </row>
    <row r="259" spans="1:7" ht="24.95" customHeight="1" x14ac:dyDescent="0.25">
      <c r="A259" s="260">
        <v>311</v>
      </c>
      <c r="B259" s="261"/>
      <c r="C259" s="262"/>
      <c r="D259" s="121" t="s">
        <v>162</v>
      </c>
      <c r="E259" s="57"/>
      <c r="F259" s="204">
        <f>F260</f>
        <v>0</v>
      </c>
      <c r="G259" s="76" t="e">
        <f t="shared" si="33"/>
        <v>#DIV/0!</v>
      </c>
    </row>
    <row r="260" spans="1:7" ht="24.95" customHeight="1" x14ac:dyDescent="0.25">
      <c r="A260" s="260">
        <v>3111</v>
      </c>
      <c r="B260" s="261"/>
      <c r="C260" s="262"/>
      <c r="D260" s="121" t="s">
        <v>163</v>
      </c>
      <c r="E260" s="57"/>
      <c r="F260" s="204">
        <v>0</v>
      </c>
      <c r="G260" s="76" t="e">
        <f t="shared" si="33"/>
        <v>#DIV/0!</v>
      </c>
    </row>
    <row r="261" spans="1:7" ht="24.95" customHeight="1" x14ac:dyDescent="0.25">
      <c r="A261" s="260">
        <v>313</v>
      </c>
      <c r="B261" s="261"/>
      <c r="C261" s="262"/>
      <c r="D261" s="121" t="s">
        <v>165</v>
      </c>
      <c r="E261" s="57"/>
      <c r="F261" s="204">
        <f>F262</f>
        <v>0</v>
      </c>
      <c r="G261" s="76" t="e">
        <f t="shared" si="33"/>
        <v>#DIV/0!</v>
      </c>
    </row>
    <row r="262" spans="1:7" ht="24.95" customHeight="1" x14ac:dyDescent="0.25">
      <c r="A262" s="260">
        <v>3132</v>
      </c>
      <c r="B262" s="261"/>
      <c r="C262" s="262"/>
      <c r="D262" s="121" t="s">
        <v>166</v>
      </c>
      <c r="E262" s="57"/>
      <c r="F262" s="204">
        <v>0</v>
      </c>
      <c r="G262" s="76" t="e">
        <f t="shared" si="33"/>
        <v>#DIV/0!</v>
      </c>
    </row>
    <row r="263" spans="1:7" ht="24.95" customHeight="1" x14ac:dyDescent="0.25">
      <c r="A263" s="266">
        <v>32</v>
      </c>
      <c r="B263" s="267"/>
      <c r="C263" s="268"/>
      <c r="D263" s="65" t="s">
        <v>105</v>
      </c>
      <c r="E263" s="204">
        <v>0</v>
      </c>
      <c r="F263" s="204">
        <f>F264</f>
        <v>0</v>
      </c>
      <c r="G263" s="76" t="e">
        <f t="shared" si="33"/>
        <v>#DIV/0!</v>
      </c>
    </row>
    <row r="264" spans="1:7" ht="24.95" customHeight="1" x14ac:dyDescent="0.25">
      <c r="A264" s="260">
        <v>321</v>
      </c>
      <c r="B264" s="261"/>
      <c r="C264" s="262"/>
      <c r="D264" s="121" t="s">
        <v>167</v>
      </c>
      <c r="E264" s="57"/>
      <c r="F264" s="204">
        <f>F265</f>
        <v>0</v>
      </c>
      <c r="G264" s="76" t="e">
        <f t="shared" si="33"/>
        <v>#DIV/0!</v>
      </c>
    </row>
    <row r="265" spans="1:7" ht="24.95" customHeight="1" x14ac:dyDescent="0.25">
      <c r="A265" s="260">
        <v>3212</v>
      </c>
      <c r="B265" s="261"/>
      <c r="C265" s="262"/>
      <c r="D265" s="121" t="s">
        <v>169</v>
      </c>
      <c r="E265" s="57"/>
      <c r="F265" s="204">
        <v>0</v>
      </c>
      <c r="G265" s="76" t="e">
        <f t="shared" si="33"/>
        <v>#DIV/0!</v>
      </c>
    </row>
    <row r="266" spans="1:7" s="78" customFormat="1" ht="24.95" customHeight="1" x14ac:dyDescent="0.25">
      <c r="A266" s="269" t="s">
        <v>102</v>
      </c>
      <c r="B266" s="270"/>
      <c r="C266" s="271"/>
      <c r="D266" s="202" t="s">
        <v>56</v>
      </c>
      <c r="E266" s="109">
        <f>E267</f>
        <v>66431</v>
      </c>
      <c r="F266" s="109">
        <f>F267</f>
        <v>42395.4</v>
      </c>
      <c r="G266" s="76">
        <f t="shared" si="33"/>
        <v>63.818699101323183</v>
      </c>
    </row>
    <row r="267" spans="1:7" ht="24.95" customHeight="1" x14ac:dyDescent="0.25">
      <c r="A267" s="275">
        <v>3</v>
      </c>
      <c r="B267" s="276"/>
      <c r="C267" s="277"/>
      <c r="D267" s="63" t="s">
        <v>19</v>
      </c>
      <c r="E267" s="204">
        <f>E268+E273</f>
        <v>66431</v>
      </c>
      <c r="F267" s="204">
        <f>F268+F273</f>
        <v>42395.4</v>
      </c>
      <c r="G267" s="76">
        <f t="shared" si="33"/>
        <v>63.818699101323183</v>
      </c>
    </row>
    <row r="268" spans="1:7" ht="24.95" customHeight="1" x14ac:dyDescent="0.25">
      <c r="A268" s="266">
        <v>31</v>
      </c>
      <c r="B268" s="267"/>
      <c r="C268" s="268"/>
      <c r="D268" s="63" t="s">
        <v>20</v>
      </c>
      <c r="E268" s="204">
        <v>62031</v>
      </c>
      <c r="F268" s="204">
        <f>F269+F271</f>
        <v>39755.33</v>
      </c>
      <c r="G268" s="76">
        <f t="shared" si="33"/>
        <v>64.089455272363821</v>
      </c>
    </row>
    <row r="269" spans="1:7" ht="24.95" customHeight="1" x14ac:dyDescent="0.25">
      <c r="A269" s="263">
        <v>311</v>
      </c>
      <c r="B269" s="264"/>
      <c r="C269" s="265"/>
      <c r="D269" s="121" t="s">
        <v>162</v>
      </c>
      <c r="E269" s="234">
        <f>E270</f>
        <v>55574.32</v>
      </c>
      <c r="F269" s="204">
        <f>F270</f>
        <v>34124.76</v>
      </c>
      <c r="G269" s="76">
        <f t="shared" si="33"/>
        <v>61.403828242972658</v>
      </c>
    </row>
    <row r="270" spans="1:7" ht="24.95" customHeight="1" x14ac:dyDescent="0.25">
      <c r="A270" s="260">
        <v>3111</v>
      </c>
      <c r="B270" s="261"/>
      <c r="C270" s="262"/>
      <c r="D270" s="121" t="s">
        <v>163</v>
      </c>
      <c r="E270" s="204">
        <v>55574.32</v>
      </c>
      <c r="F270" s="204">
        <v>34124.76</v>
      </c>
      <c r="G270" s="76">
        <f t="shared" si="33"/>
        <v>61.403828242972658</v>
      </c>
    </row>
    <row r="271" spans="1:7" ht="24.95" customHeight="1" x14ac:dyDescent="0.25">
      <c r="A271" s="263">
        <v>313</v>
      </c>
      <c r="B271" s="264"/>
      <c r="C271" s="265"/>
      <c r="D271" s="121" t="s">
        <v>165</v>
      </c>
      <c r="E271" s="234">
        <f>E272</f>
        <v>6456.68</v>
      </c>
      <c r="F271" s="204">
        <f>F272</f>
        <v>5630.57</v>
      </c>
      <c r="G271" s="76">
        <f t="shared" si="33"/>
        <v>87.20534392288296</v>
      </c>
    </row>
    <row r="272" spans="1:7" ht="24.95" customHeight="1" x14ac:dyDescent="0.25">
      <c r="A272" s="260">
        <v>3132</v>
      </c>
      <c r="B272" s="261"/>
      <c r="C272" s="262"/>
      <c r="D272" s="121" t="s">
        <v>166</v>
      </c>
      <c r="E272" s="204">
        <v>6456.68</v>
      </c>
      <c r="F272" s="204">
        <v>5630.57</v>
      </c>
      <c r="G272" s="76">
        <f t="shared" si="33"/>
        <v>87.20534392288296</v>
      </c>
    </row>
    <row r="273" spans="1:7" ht="24.95" customHeight="1" x14ac:dyDescent="0.25">
      <c r="A273" s="266">
        <v>32</v>
      </c>
      <c r="B273" s="267"/>
      <c r="C273" s="268"/>
      <c r="D273" s="65" t="s">
        <v>105</v>
      </c>
      <c r="E273" s="204">
        <v>4400</v>
      </c>
      <c r="F273" s="204">
        <f>F274</f>
        <v>2640.07</v>
      </c>
      <c r="G273" s="76">
        <f t="shared" si="33"/>
        <v>60.001590909090922</v>
      </c>
    </row>
    <row r="274" spans="1:7" ht="24.95" customHeight="1" x14ac:dyDescent="0.25">
      <c r="A274" s="260">
        <v>321</v>
      </c>
      <c r="B274" s="261"/>
      <c r="C274" s="262"/>
      <c r="D274" s="121" t="s">
        <v>167</v>
      </c>
      <c r="E274" s="57">
        <v>4400</v>
      </c>
      <c r="F274" s="204">
        <f>F275</f>
        <v>2640.07</v>
      </c>
      <c r="G274" s="76">
        <f t="shared" si="33"/>
        <v>60.001590909090922</v>
      </c>
    </row>
    <row r="275" spans="1:7" ht="24.95" customHeight="1" x14ac:dyDescent="0.25">
      <c r="A275" s="260">
        <v>3212</v>
      </c>
      <c r="B275" s="261"/>
      <c r="C275" s="262"/>
      <c r="D275" s="121" t="s">
        <v>169</v>
      </c>
      <c r="E275" s="57">
        <v>4400</v>
      </c>
      <c r="F275" s="204">
        <v>2640.07</v>
      </c>
      <c r="G275" s="76">
        <f t="shared" si="33"/>
        <v>60.001590909090922</v>
      </c>
    </row>
    <row r="276" spans="1:7" ht="24.95" customHeight="1" x14ac:dyDescent="0.25">
      <c r="A276" s="284" t="s">
        <v>81</v>
      </c>
      <c r="B276" s="285"/>
      <c r="C276" s="286"/>
      <c r="D276" s="64" t="s">
        <v>82</v>
      </c>
      <c r="E276" s="70">
        <f>E277</f>
        <v>0</v>
      </c>
      <c r="F276" s="70">
        <f t="shared" ref="F276:F277" si="34">F277</f>
        <v>0</v>
      </c>
      <c r="G276" s="76" t="e">
        <f t="shared" si="33"/>
        <v>#DIV/0!</v>
      </c>
    </row>
    <row r="277" spans="1:7" s="78" customFormat="1" ht="24.95" customHeight="1" x14ac:dyDescent="0.25">
      <c r="A277" s="269" t="s">
        <v>86</v>
      </c>
      <c r="B277" s="270"/>
      <c r="C277" s="271"/>
      <c r="D277" s="202" t="s">
        <v>17</v>
      </c>
      <c r="E277" s="109">
        <f>E278</f>
        <v>0</v>
      </c>
      <c r="F277" s="109">
        <f t="shared" si="34"/>
        <v>0</v>
      </c>
      <c r="G277" s="76" t="e">
        <f t="shared" si="33"/>
        <v>#DIV/0!</v>
      </c>
    </row>
    <row r="278" spans="1:7" ht="24.95" customHeight="1" x14ac:dyDescent="0.25">
      <c r="A278" s="287">
        <v>3</v>
      </c>
      <c r="B278" s="288"/>
      <c r="C278" s="289"/>
      <c r="D278" s="206" t="s">
        <v>19</v>
      </c>
      <c r="E278" s="204">
        <v>0</v>
      </c>
      <c r="F278" s="204">
        <f t="shared" ref="F278" si="35">F279+F280</f>
        <v>0</v>
      </c>
      <c r="G278" s="76" t="e">
        <f t="shared" si="33"/>
        <v>#DIV/0!</v>
      </c>
    </row>
    <row r="279" spans="1:7" ht="24.95" customHeight="1" x14ac:dyDescent="0.25">
      <c r="A279" s="281">
        <v>31</v>
      </c>
      <c r="B279" s="282"/>
      <c r="C279" s="283"/>
      <c r="D279" s="206" t="s">
        <v>20</v>
      </c>
      <c r="E279" s="204">
        <v>0</v>
      </c>
      <c r="F279" s="204">
        <v>0</v>
      </c>
      <c r="G279" s="76" t="e">
        <f t="shared" si="33"/>
        <v>#DIV/0!</v>
      </c>
    </row>
    <row r="280" spans="1:7" ht="24.95" customHeight="1" x14ac:dyDescent="0.25">
      <c r="A280" s="281">
        <v>32</v>
      </c>
      <c r="B280" s="282"/>
      <c r="C280" s="283"/>
      <c r="D280" s="206" t="s">
        <v>105</v>
      </c>
      <c r="E280" s="204">
        <v>0</v>
      </c>
      <c r="F280" s="204">
        <v>0</v>
      </c>
      <c r="G280" s="76" t="e">
        <f t="shared" si="33"/>
        <v>#DIV/0!</v>
      </c>
    </row>
    <row r="281" spans="1:7" ht="24.95" customHeight="1" x14ac:dyDescent="0.25">
      <c r="A281" s="284" t="s">
        <v>83</v>
      </c>
      <c r="B281" s="285"/>
      <c r="C281" s="286"/>
      <c r="D281" s="64" t="s">
        <v>84</v>
      </c>
      <c r="E281" s="70">
        <f>E283</f>
        <v>0</v>
      </c>
      <c r="F281" s="70">
        <f>F283</f>
        <v>0</v>
      </c>
      <c r="G281" s="76" t="e">
        <f t="shared" si="33"/>
        <v>#DIV/0!</v>
      </c>
    </row>
    <row r="282" spans="1:7" s="78" customFormat="1" ht="24.95" customHeight="1" x14ac:dyDescent="0.25">
      <c r="A282" s="269" t="s">
        <v>86</v>
      </c>
      <c r="B282" s="270"/>
      <c r="C282" s="271"/>
      <c r="D282" s="202" t="s">
        <v>17</v>
      </c>
      <c r="E282" s="109">
        <f>E283</f>
        <v>0</v>
      </c>
      <c r="F282" s="109">
        <f>F283</f>
        <v>0</v>
      </c>
      <c r="G282" s="76" t="e">
        <f t="shared" si="33"/>
        <v>#DIV/0!</v>
      </c>
    </row>
    <row r="283" spans="1:7" ht="24.95" customHeight="1" x14ac:dyDescent="0.25">
      <c r="A283" s="287">
        <v>3</v>
      </c>
      <c r="B283" s="288"/>
      <c r="C283" s="289"/>
      <c r="D283" s="206" t="s">
        <v>19</v>
      </c>
      <c r="E283" s="204">
        <f>E284+E289</f>
        <v>0</v>
      </c>
      <c r="F283" s="204">
        <f>F284+F289</f>
        <v>0</v>
      </c>
      <c r="G283" s="76" t="e">
        <f t="shared" si="33"/>
        <v>#DIV/0!</v>
      </c>
    </row>
    <row r="284" spans="1:7" ht="24.95" customHeight="1" x14ac:dyDescent="0.25">
      <c r="A284" s="281">
        <v>31</v>
      </c>
      <c r="B284" s="282"/>
      <c r="C284" s="283"/>
      <c r="D284" s="206" t="s">
        <v>20</v>
      </c>
      <c r="E284" s="204">
        <v>0</v>
      </c>
      <c r="F284" s="204">
        <f>F285+F287</f>
        <v>0</v>
      </c>
      <c r="G284" s="76" t="e">
        <f t="shared" si="33"/>
        <v>#DIV/0!</v>
      </c>
    </row>
    <row r="285" spans="1:7" ht="24.95" customHeight="1" x14ac:dyDescent="0.25">
      <c r="A285" s="278">
        <v>311</v>
      </c>
      <c r="B285" s="279"/>
      <c r="C285" s="280"/>
      <c r="D285" s="212" t="s">
        <v>162</v>
      </c>
      <c r="E285" s="204"/>
      <c r="F285" s="204">
        <f>F286</f>
        <v>0</v>
      </c>
      <c r="G285" s="76" t="e">
        <f t="shared" si="33"/>
        <v>#DIV/0!</v>
      </c>
    </row>
    <row r="286" spans="1:7" ht="24.95" customHeight="1" x14ac:dyDescent="0.25">
      <c r="A286" s="278">
        <v>3111</v>
      </c>
      <c r="B286" s="279"/>
      <c r="C286" s="280"/>
      <c r="D286" s="212" t="s">
        <v>163</v>
      </c>
      <c r="E286" s="204"/>
      <c r="F286" s="204">
        <v>0</v>
      </c>
      <c r="G286" s="76" t="e">
        <f t="shared" si="33"/>
        <v>#DIV/0!</v>
      </c>
    </row>
    <row r="287" spans="1:7" ht="24.95" customHeight="1" x14ac:dyDescent="0.25">
      <c r="A287" s="278">
        <v>313</v>
      </c>
      <c r="B287" s="279"/>
      <c r="C287" s="280"/>
      <c r="D287" s="212" t="s">
        <v>165</v>
      </c>
      <c r="E287" s="204"/>
      <c r="F287" s="204">
        <f>F288</f>
        <v>0</v>
      </c>
      <c r="G287" s="76" t="e">
        <f t="shared" si="33"/>
        <v>#DIV/0!</v>
      </c>
    </row>
    <row r="288" spans="1:7" ht="24.95" customHeight="1" x14ac:dyDescent="0.25">
      <c r="A288" s="278">
        <v>3132</v>
      </c>
      <c r="B288" s="279"/>
      <c r="C288" s="280"/>
      <c r="D288" s="212" t="s">
        <v>166</v>
      </c>
      <c r="E288" s="204"/>
      <c r="F288" s="204">
        <v>0</v>
      </c>
      <c r="G288" s="76" t="e">
        <f t="shared" si="33"/>
        <v>#DIV/0!</v>
      </c>
    </row>
    <row r="289" spans="1:7" ht="24.95" customHeight="1" x14ac:dyDescent="0.25">
      <c r="A289" s="281">
        <v>32</v>
      </c>
      <c r="B289" s="282"/>
      <c r="C289" s="283"/>
      <c r="D289" s="206" t="s">
        <v>105</v>
      </c>
      <c r="E289" s="204">
        <v>0</v>
      </c>
      <c r="F289" s="204">
        <f>F290</f>
        <v>0</v>
      </c>
      <c r="G289" s="76" t="e">
        <f t="shared" si="33"/>
        <v>#DIV/0!</v>
      </c>
    </row>
    <row r="290" spans="1:7" ht="24.95" customHeight="1" x14ac:dyDescent="0.25">
      <c r="A290" s="278">
        <v>321</v>
      </c>
      <c r="B290" s="279"/>
      <c r="C290" s="280"/>
      <c r="D290" s="212" t="s">
        <v>167</v>
      </c>
      <c r="E290" s="204"/>
      <c r="F290" s="204">
        <f>F291</f>
        <v>0</v>
      </c>
      <c r="G290" s="76" t="e">
        <f t="shared" si="33"/>
        <v>#DIV/0!</v>
      </c>
    </row>
    <row r="291" spans="1:7" ht="24.95" customHeight="1" x14ac:dyDescent="0.25">
      <c r="A291" s="278">
        <v>3212</v>
      </c>
      <c r="B291" s="279"/>
      <c r="C291" s="280"/>
      <c r="D291" s="212" t="s">
        <v>169</v>
      </c>
      <c r="E291" s="204"/>
      <c r="F291" s="204">
        <v>0</v>
      </c>
      <c r="G291" s="76" t="e">
        <f t="shared" si="33"/>
        <v>#DIV/0!</v>
      </c>
    </row>
  </sheetData>
  <mergeCells count="286">
    <mergeCell ref="A37:C37"/>
    <mergeCell ref="A177:C177"/>
    <mergeCell ref="A133:C133"/>
    <mergeCell ref="A191:C191"/>
    <mergeCell ref="A1:J1"/>
    <mergeCell ref="A6:D6"/>
    <mergeCell ref="A247:C247"/>
    <mergeCell ref="A253:C253"/>
    <mergeCell ref="A235:C235"/>
    <mergeCell ref="A238:C238"/>
    <mergeCell ref="A239:C239"/>
    <mergeCell ref="A7:C7"/>
    <mergeCell ref="A8:C8"/>
    <mergeCell ref="A3:G3"/>
    <mergeCell ref="A5:C5"/>
    <mergeCell ref="A38:C38"/>
    <mergeCell ref="A248:C248"/>
    <mergeCell ref="A211:C211"/>
    <mergeCell ref="A212:C212"/>
    <mergeCell ref="A204:C204"/>
    <mergeCell ref="A205:C205"/>
    <mergeCell ref="A206:C206"/>
    <mergeCell ref="A207:C207"/>
    <mergeCell ref="A210:C210"/>
    <mergeCell ref="A151:C151"/>
    <mergeCell ref="A152:C152"/>
    <mergeCell ref="A223:C223"/>
    <mergeCell ref="A224:C224"/>
    <mergeCell ref="A225:C225"/>
    <mergeCell ref="A226:C226"/>
    <mergeCell ref="A227:C227"/>
    <mergeCell ref="A233:C233"/>
    <mergeCell ref="A9:C9"/>
    <mergeCell ref="A10:C10"/>
    <mergeCell ref="A118:C118"/>
    <mergeCell ref="A11:C11"/>
    <mergeCell ref="A53:C53"/>
    <mergeCell ref="A44:C44"/>
    <mergeCell ref="A45:C45"/>
    <mergeCell ref="A48:C48"/>
    <mergeCell ref="A49:C49"/>
    <mergeCell ref="A42:C42"/>
    <mergeCell ref="A43:C43"/>
    <mergeCell ref="A46:C46"/>
    <mergeCell ref="A47:C47"/>
    <mergeCell ref="A52:C52"/>
    <mergeCell ref="A35:C35"/>
    <mergeCell ref="A36:C36"/>
    <mergeCell ref="A121:C121"/>
    <mergeCell ref="A122:C122"/>
    <mergeCell ref="A123:C123"/>
    <mergeCell ref="A124:C124"/>
    <mergeCell ref="A130:C130"/>
    <mergeCell ref="A125:C125"/>
    <mergeCell ref="A120:C120"/>
    <mergeCell ref="A108:C108"/>
    <mergeCell ref="A115:C115"/>
    <mergeCell ref="A116:C116"/>
    <mergeCell ref="A109:C109"/>
    <mergeCell ref="A110:C110"/>
    <mergeCell ref="A111:C111"/>
    <mergeCell ref="A119:C119"/>
    <mergeCell ref="A79:C79"/>
    <mergeCell ref="A80:C80"/>
    <mergeCell ref="A95:C95"/>
    <mergeCell ref="A99:C99"/>
    <mergeCell ref="A100:C100"/>
    <mergeCell ref="A101:C101"/>
    <mergeCell ref="A102:C102"/>
    <mergeCell ref="A86:C86"/>
    <mergeCell ref="A98:C98"/>
    <mergeCell ref="A112:C112"/>
    <mergeCell ref="A113:C113"/>
    <mergeCell ref="A114:C114"/>
    <mergeCell ref="A75:C75"/>
    <mergeCell ref="A83:C83"/>
    <mergeCell ref="A84:C84"/>
    <mergeCell ref="A88:C88"/>
    <mergeCell ref="A90:C90"/>
    <mergeCell ref="A92:C92"/>
    <mergeCell ref="A105:C105"/>
    <mergeCell ref="A106:C106"/>
    <mergeCell ref="A107:C107"/>
    <mergeCell ref="A76:C76"/>
    <mergeCell ref="A77:C77"/>
    <mergeCell ref="A96:C96"/>
    <mergeCell ref="A97:C97"/>
    <mergeCell ref="A103:C103"/>
    <mergeCell ref="A104:C104"/>
    <mergeCell ref="A158:C158"/>
    <mergeCell ref="A229:C229"/>
    <mergeCell ref="A230:C230"/>
    <mergeCell ref="A208:C208"/>
    <mergeCell ref="A196:C196"/>
    <mergeCell ref="A197:C197"/>
    <mergeCell ref="A154:C154"/>
    <mergeCell ref="A172:C172"/>
    <mergeCell ref="A288:C288"/>
    <mergeCell ref="A175:C175"/>
    <mergeCell ref="A209:C209"/>
    <mergeCell ref="A220:C220"/>
    <mergeCell ref="A278:C278"/>
    <mergeCell ref="A280:C280"/>
    <mergeCell ref="A266:C266"/>
    <mergeCell ref="A267:C267"/>
    <mergeCell ref="A268:C268"/>
    <mergeCell ref="A273:C273"/>
    <mergeCell ref="A81:C81"/>
    <mergeCell ref="A82:C82"/>
    <mergeCell ref="A185:C185"/>
    <mergeCell ref="A186:C186"/>
    <mergeCell ref="A263:C263"/>
    <mergeCell ref="A234:C234"/>
    <mergeCell ref="A240:C240"/>
    <mergeCell ref="A245:C245"/>
    <mergeCell ref="A246:C246"/>
    <mergeCell ref="A258:C258"/>
    <mergeCell ref="A256:C256"/>
    <mergeCell ref="A257:C257"/>
    <mergeCell ref="A249:C249"/>
    <mergeCell ref="A250:C250"/>
    <mergeCell ref="A242:C242"/>
    <mergeCell ref="A241:C241"/>
    <mergeCell ref="A156:C156"/>
    <mergeCell ref="A157:C157"/>
    <mergeCell ref="A160:C160"/>
    <mergeCell ref="A162:C162"/>
    <mergeCell ref="A163:C163"/>
    <mergeCell ref="A228:C228"/>
    <mergeCell ref="A182:C182"/>
    <mergeCell ref="A174:C174"/>
    <mergeCell ref="A176:C176"/>
    <mergeCell ref="A198:C198"/>
    <mergeCell ref="A203:C203"/>
    <mergeCell ref="A187:C187"/>
    <mergeCell ref="A200:C200"/>
    <mergeCell ref="A178:C178"/>
    <mergeCell ref="A180:C180"/>
    <mergeCell ref="A181:C181"/>
    <mergeCell ref="A192:C192"/>
    <mergeCell ref="A193:C193"/>
    <mergeCell ref="A199:C199"/>
    <mergeCell ref="A188:C188"/>
    <mergeCell ref="A189:C189"/>
    <mergeCell ref="A190:C190"/>
    <mergeCell ref="A194:C194"/>
    <mergeCell ref="A195:C195"/>
    <mergeCell ref="A128:C128"/>
    <mergeCell ref="A129:C129"/>
    <mergeCell ref="A132:C132"/>
    <mergeCell ref="A134:C134"/>
    <mergeCell ref="A136:C136"/>
    <mergeCell ref="A137:C137"/>
    <mergeCell ref="A138:C138"/>
    <mergeCell ref="A149:C149"/>
    <mergeCell ref="A150:C150"/>
    <mergeCell ref="A142:C142"/>
    <mergeCell ref="A213:C213"/>
    <mergeCell ref="A183:C183"/>
    <mergeCell ref="A179:C179"/>
    <mergeCell ref="A184:C184"/>
    <mergeCell ref="A202:C202"/>
    <mergeCell ref="A286:C286"/>
    <mergeCell ref="A287:C287"/>
    <mergeCell ref="A269:C269"/>
    <mergeCell ref="A270:C270"/>
    <mergeCell ref="A261:C261"/>
    <mergeCell ref="A262:C262"/>
    <mergeCell ref="A251:C251"/>
    <mergeCell ref="A252:C252"/>
    <mergeCell ref="A254:C254"/>
    <mergeCell ref="A255:C255"/>
    <mergeCell ref="A264:C264"/>
    <mergeCell ref="A265:C265"/>
    <mergeCell ref="A281:C281"/>
    <mergeCell ref="A282:C282"/>
    <mergeCell ref="A283:C283"/>
    <mergeCell ref="A279:C279"/>
    <mergeCell ref="A284:C284"/>
    <mergeCell ref="A276:C276"/>
    <mergeCell ref="A277:C277"/>
    <mergeCell ref="A291:C291"/>
    <mergeCell ref="A290:C290"/>
    <mergeCell ref="A214:C214"/>
    <mergeCell ref="A215:C215"/>
    <mergeCell ref="A218:C218"/>
    <mergeCell ref="A219:C219"/>
    <mergeCell ref="A216:C216"/>
    <mergeCell ref="A217:C217"/>
    <mergeCell ref="A221:C221"/>
    <mergeCell ref="A222:C222"/>
    <mergeCell ref="A259:C259"/>
    <mergeCell ref="A260:C260"/>
    <mergeCell ref="A271:C271"/>
    <mergeCell ref="A272:C272"/>
    <mergeCell ref="A274:C274"/>
    <mergeCell ref="A275:C275"/>
    <mergeCell ref="A231:C231"/>
    <mergeCell ref="A232:C232"/>
    <mergeCell ref="A243:C243"/>
    <mergeCell ref="A244:C244"/>
    <mergeCell ref="A236:C236"/>
    <mergeCell ref="A237:C237"/>
    <mergeCell ref="A285:C285"/>
    <mergeCell ref="A289:C289"/>
    <mergeCell ref="A23:C23"/>
    <mergeCell ref="A41:C41"/>
    <mergeCell ref="A12:C12"/>
    <mergeCell ref="A13:C13"/>
    <mergeCell ref="A14:C14"/>
    <mergeCell ref="A15:C15"/>
    <mergeCell ref="A34:C34"/>
    <mergeCell ref="A16:C16"/>
    <mergeCell ref="A17:C17"/>
    <mergeCell ref="A18:C18"/>
    <mergeCell ref="A20:C20"/>
    <mergeCell ref="A21:C21"/>
    <mergeCell ref="A22:C22"/>
    <mergeCell ref="A24:C24"/>
    <mergeCell ref="A25:C25"/>
    <mergeCell ref="A27:C27"/>
    <mergeCell ref="A28:C28"/>
    <mergeCell ref="A29:C29"/>
    <mergeCell ref="A30:C30"/>
    <mergeCell ref="A31:C31"/>
    <mergeCell ref="A32:C32"/>
    <mergeCell ref="A33:C33"/>
    <mergeCell ref="A39:C39"/>
    <mergeCell ref="A40:C40"/>
    <mergeCell ref="A57:C57"/>
    <mergeCell ref="A58:C58"/>
    <mergeCell ref="A67:C67"/>
    <mergeCell ref="A68:C68"/>
    <mergeCell ref="A60:C60"/>
    <mergeCell ref="A61:C61"/>
    <mergeCell ref="A69:C69"/>
    <mergeCell ref="A72:C72"/>
    <mergeCell ref="A59:C59"/>
    <mergeCell ref="A173:C173"/>
    <mergeCell ref="A19:C19"/>
    <mergeCell ref="A26:C26"/>
    <mergeCell ref="A87:C87"/>
    <mergeCell ref="A153:C153"/>
    <mergeCell ref="A155:C155"/>
    <mergeCell ref="A64:C64"/>
    <mergeCell ref="A126:C126"/>
    <mergeCell ref="A127:C127"/>
    <mergeCell ref="A131:C131"/>
    <mergeCell ref="A135:C135"/>
    <mergeCell ref="A139:C139"/>
    <mergeCell ref="A140:C140"/>
    <mergeCell ref="A91:C91"/>
    <mergeCell ref="A89:C89"/>
    <mergeCell ref="A93:C93"/>
    <mergeCell ref="A94:C94"/>
    <mergeCell ref="A70:C70"/>
    <mergeCell ref="A71:C71"/>
    <mergeCell ref="A50:C50"/>
    <mergeCell ref="A51:C51"/>
    <mergeCell ref="A54:C54"/>
    <mergeCell ref="A55:C55"/>
    <mergeCell ref="A56:C56"/>
    <mergeCell ref="A73:C73"/>
    <mergeCell ref="A74:C74"/>
    <mergeCell ref="A62:C62"/>
    <mergeCell ref="A63:C63"/>
    <mergeCell ref="A65:C65"/>
    <mergeCell ref="A66:C66"/>
    <mergeCell ref="A164:C164"/>
    <mergeCell ref="A171:C171"/>
    <mergeCell ref="A168:C168"/>
    <mergeCell ref="A170:C170"/>
    <mergeCell ref="A169:C169"/>
    <mergeCell ref="A159:C159"/>
    <mergeCell ref="A165:C165"/>
    <mergeCell ref="A117:C117"/>
    <mergeCell ref="A144:C144"/>
    <mergeCell ref="A145:C145"/>
    <mergeCell ref="A143:C143"/>
    <mergeCell ref="A161:C161"/>
    <mergeCell ref="A147:C147"/>
    <mergeCell ref="A166:C166"/>
    <mergeCell ref="A167:C167"/>
    <mergeCell ref="A141:C141"/>
    <mergeCell ref="A146:C146"/>
    <mergeCell ref="A148:C148"/>
  </mergeCells>
  <pageMargins left="0.70866141732283461" right="0.70866141732283461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2"/>
  <sheetViews>
    <sheetView topLeftCell="A7" zoomScale="150" zoomScaleNormal="150" workbookViewId="0">
      <pane xSplit="1" topLeftCell="B1" activePane="topRight" state="frozen"/>
      <selection activeCell="K22" sqref="K22"/>
      <selection pane="topRight" activeCell="H21" sqref="H21"/>
    </sheetView>
  </sheetViews>
  <sheetFormatPr defaultRowHeight="14.25" x14ac:dyDescent="0.2"/>
  <cols>
    <col min="1" max="1" width="11.140625" style="181" customWidth="1"/>
    <col min="2" max="2" width="52.5703125" style="182" customWidth="1"/>
    <col min="3" max="3" width="24.7109375" style="183" customWidth="1"/>
    <col min="4" max="4" width="25.7109375" style="185" customWidth="1"/>
    <col min="5" max="5" width="13.42578125" style="185" customWidth="1"/>
    <col min="6" max="7" width="0" style="185" hidden="1" customWidth="1"/>
    <col min="8" max="8" width="10.42578125" style="185" customWidth="1"/>
    <col min="9" max="16384" width="9.140625" style="185"/>
  </cols>
  <sheetData>
    <row r="1" spans="1:8" s="137" customFormat="1" ht="15" x14ac:dyDescent="0.25">
      <c r="A1" s="136"/>
      <c r="B1" s="299"/>
      <c r="C1" s="299"/>
      <c r="D1" s="299"/>
      <c r="E1" s="299"/>
    </row>
    <row r="2" spans="1:8" s="137" customFormat="1" ht="24.75" customHeight="1" x14ac:dyDescent="0.35">
      <c r="A2" s="300" t="s">
        <v>209</v>
      </c>
      <c r="B2" s="301"/>
      <c r="C2" s="301"/>
      <c r="D2" s="301"/>
      <c r="E2" s="301"/>
      <c r="F2" s="138"/>
      <c r="G2" s="138"/>
      <c r="H2" s="138"/>
    </row>
    <row r="3" spans="1:8" s="137" customFormat="1" ht="20.25" customHeight="1" x14ac:dyDescent="0.25">
      <c r="A3" s="138"/>
      <c r="B3" s="302" t="s">
        <v>210</v>
      </c>
      <c r="C3" s="302"/>
      <c r="D3" s="302"/>
      <c r="E3" s="302"/>
      <c r="F3" s="138"/>
      <c r="G3" s="138"/>
      <c r="H3" s="138"/>
    </row>
    <row r="4" spans="1:8" s="137" customFormat="1" ht="20.25" customHeight="1" x14ac:dyDescent="0.25">
      <c r="A4" s="138"/>
      <c r="B4" s="138"/>
      <c r="C4" s="139"/>
      <c r="D4" s="138"/>
      <c r="E4" s="138"/>
      <c r="F4" s="138"/>
      <c r="G4" s="138"/>
      <c r="H4" s="138"/>
    </row>
    <row r="5" spans="1:8" s="137" customFormat="1" ht="18" customHeight="1" x14ac:dyDescent="0.3">
      <c r="A5" s="140" t="s">
        <v>233</v>
      </c>
      <c r="B5" s="141"/>
      <c r="C5" s="142"/>
      <c r="D5" s="141"/>
      <c r="E5" s="143"/>
    </row>
    <row r="6" spans="1:8" s="137" customFormat="1" ht="15" customHeight="1" x14ac:dyDescent="0.25">
      <c r="A6" s="144" t="s">
        <v>234</v>
      </c>
      <c r="C6" s="145"/>
      <c r="E6" s="146"/>
    </row>
    <row r="7" spans="1:8" s="137" customFormat="1" ht="16.5" customHeight="1" x14ac:dyDescent="0.25">
      <c r="A7" s="147"/>
      <c r="C7" s="145"/>
      <c r="E7" s="146"/>
    </row>
    <row r="8" spans="1:8" s="137" customFormat="1" ht="8.25" customHeight="1" x14ac:dyDescent="0.25">
      <c r="A8" s="148"/>
      <c r="B8" s="148"/>
      <c r="C8" s="149"/>
      <c r="D8" s="148"/>
      <c r="E8" s="150"/>
    </row>
    <row r="9" spans="1:8" s="137" customFormat="1" ht="15.75" customHeight="1" x14ac:dyDescent="0.25">
      <c r="A9" s="148"/>
      <c r="B9" s="148">
        <v>1</v>
      </c>
      <c r="C9" s="151">
        <v>2</v>
      </c>
      <c r="D9" s="152" t="s">
        <v>133</v>
      </c>
      <c r="E9" s="152" t="s">
        <v>208</v>
      </c>
      <c r="F9" s="148"/>
      <c r="G9" s="148"/>
    </row>
    <row r="10" spans="1:8" s="146" customFormat="1" ht="43.5" x14ac:dyDescent="0.25">
      <c r="A10" s="153" t="s">
        <v>131</v>
      </c>
      <c r="B10" s="153" t="s">
        <v>211</v>
      </c>
      <c r="C10" s="154" t="s">
        <v>207</v>
      </c>
      <c r="D10" s="153" t="s">
        <v>221</v>
      </c>
      <c r="E10" s="155" t="s">
        <v>212</v>
      </c>
      <c r="F10" s="156" t="s">
        <v>129</v>
      </c>
      <c r="G10" s="156" t="s">
        <v>130</v>
      </c>
    </row>
    <row r="11" spans="1:8" s="137" customFormat="1" ht="14.25" customHeight="1" x14ac:dyDescent="0.25">
      <c r="A11" s="157"/>
      <c r="B11" s="157"/>
      <c r="C11" s="158"/>
      <c r="D11" s="159"/>
      <c r="E11" s="159"/>
      <c r="F11" s="160">
        <f>SUM(F12:F18)</f>
        <v>0</v>
      </c>
      <c r="G11" s="160">
        <f>SUM(G12:G18)</f>
        <v>0</v>
      </c>
    </row>
    <row r="12" spans="1:8" s="137" customFormat="1" ht="14.25" customHeight="1" x14ac:dyDescent="0.25">
      <c r="A12" s="161">
        <v>1</v>
      </c>
      <c r="B12" s="161" t="s">
        <v>213</v>
      </c>
      <c r="C12" s="162">
        <f>C13+C14</f>
        <v>1099686</v>
      </c>
      <c r="D12" s="162">
        <f>D13+D14</f>
        <v>285014.46000000002</v>
      </c>
      <c r="E12" s="159">
        <f>D12/C12*100</f>
        <v>25.917803809451062</v>
      </c>
      <c r="F12" s="137">
        <v>0</v>
      </c>
      <c r="G12" s="137">
        <v>0</v>
      </c>
    </row>
    <row r="13" spans="1:8" s="137" customFormat="1" ht="14.25" customHeight="1" x14ac:dyDescent="0.25">
      <c r="A13" s="163"/>
      <c r="B13" s="164" t="s">
        <v>214</v>
      </c>
      <c r="C13" s="174">
        <v>545830</v>
      </c>
      <c r="D13" s="227">
        <v>142743.76</v>
      </c>
      <c r="E13" s="159">
        <f t="shared" ref="E13:E49" si="0">D13/C13*100</f>
        <v>26.151688254584766</v>
      </c>
    </row>
    <row r="14" spans="1:8" s="137" customFormat="1" ht="14.25" customHeight="1" x14ac:dyDescent="0.25">
      <c r="A14" s="163"/>
      <c r="B14" s="166" t="s">
        <v>132</v>
      </c>
      <c r="C14" s="174">
        <v>553856</v>
      </c>
      <c r="D14" s="227">
        <v>142270.70000000001</v>
      </c>
      <c r="E14" s="159">
        <f t="shared" si="0"/>
        <v>25.687308614513523</v>
      </c>
    </row>
    <row r="15" spans="1:8" s="189" customFormat="1" ht="14.25" customHeight="1" x14ac:dyDescent="0.25">
      <c r="A15" s="186"/>
      <c r="B15" s="187" t="s">
        <v>224</v>
      </c>
      <c r="C15" s="226">
        <f>C13-C14</f>
        <v>-8026</v>
      </c>
      <c r="D15" s="226">
        <f>D13-D14</f>
        <v>473.05999999999767</v>
      </c>
      <c r="E15" s="188"/>
    </row>
    <row r="16" spans="1:8" s="137" customFormat="1" ht="14.25" customHeight="1" x14ac:dyDescent="0.25">
      <c r="A16" s="163"/>
      <c r="B16" s="164"/>
      <c r="C16" s="165"/>
      <c r="D16" s="167"/>
      <c r="E16" s="159"/>
    </row>
    <row r="17" spans="1:8" s="137" customFormat="1" ht="14.25" customHeight="1" x14ac:dyDescent="0.25">
      <c r="A17" s="168">
        <v>3</v>
      </c>
      <c r="B17" s="169" t="s">
        <v>215</v>
      </c>
      <c r="C17" s="170">
        <f>C19+C18</f>
        <v>20494.66</v>
      </c>
      <c r="D17" s="222">
        <f>D19-D18</f>
        <v>4823.4500000000007</v>
      </c>
      <c r="E17" s="159">
        <f t="shared" si="0"/>
        <v>23.535155011110216</v>
      </c>
    </row>
    <row r="18" spans="1:8" s="137" customFormat="1" ht="14.25" customHeight="1" x14ac:dyDescent="0.25">
      <c r="A18" s="163"/>
      <c r="B18" s="171" t="s">
        <v>214</v>
      </c>
      <c r="C18" s="174">
        <v>10146</v>
      </c>
      <c r="D18" s="176">
        <v>6554.34</v>
      </c>
      <c r="E18" s="159">
        <f t="shared" si="0"/>
        <v>64.600236546422238</v>
      </c>
    </row>
    <row r="19" spans="1:8" s="137" customFormat="1" ht="20.100000000000001" customHeight="1" x14ac:dyDescent="0.25">
      <c r="A19" s="168"/>
      <c r="B19" s="166" t="s">
        <v>132</v>
      </c>
      <c r="C19" s="174">
        <v>10348.66</v>
      </c>
      <c r="D19" s="174">
        <v>11377.79</v>
      </c>
      <c r="E19" s="159">
        <f t="shared" si="0"/>
        <v>109.94457253402857</v>
      </c>
    </row>
    <row r="20" spans="1:8" s="189" customFormat="1" ht="20.100000000000001" customHeight="1" x14ac:dyDescent="0.25">
      <c r="A20" s="190"/>
      <c r="B20" s="191" t="s">
        <v>224</v>
      </c>
      <c r="C20" s="226">
        <f>C18-C19</f>
        <v>-202.65999999999985</v>
      </c>
      <c r="D20" s="226">
        <f>D18-D19</f>
        <v>-4823.4500000000007</v>
      </c>
      <c r="E20" s="188"/>
    </row>
    <row r="21" spans="1:8" s="175" customFormat="1" ht="20.100000000000001" customHeight="1" x14ac:dyDescent="0.25">
      <c r="A21" s="172"/>
      <c r="B21" s="173" t="s">
        <v>222</v>
      </c>
      <c r="C21" s="174">
        <v>5749.55</v>
      </c>
      <c r="D21" s="174">
        <v>4823.45</v>
      </c>
      <c r="E21" s="159">
        <f t="shared" si="0"/>
        <v>83.892652468454045</v>
      </c>
      <c r="H21" s="225"/>
    </row>
    <row r="22" spans="1:8" s="137" customFormat="1" ht="14.25" customHeight="1" x14ac:dyDescent="0.25">
      <c r="A22" s="163"/>
      <c r="B22" s="164"/>
      <c r="C22" s="165"/>
      <c r="D22" s="167"/>
      <c r="E22" s="159"/>
    </row>
    <row r="23" spans="1:8" s="137" customFormat="1" ht="14.25" customHeight="1" x14ac:dyDescent="0.25">
      <c r="A23" s="168">
        <v>4</v>
      </c>
      <c r="B23" s="169" t="s">
        <v>216</v>
      </c>
      <c r="C23" s="170">
        <f>C25+C24</f>
        <v>164265</v>
      </c>
      <c r="D23" s="170">
        <f>D25+D24</f>
        <v>45443</v>
      </c>
      <c r="E23" s="159">
        <f t="shared" si="0"/>
        <v>27.66444464736858</v>
      </c>
    </row>
    <row r="24" spans="1:8" s="137" customFormat="1" ht="14.25" customHeight="1" x14ac:dyDescent="0.25">
      <c r="A24" s="163"/>
      <c r="B24" s="171" t="s">
        <v>214</v>
      </c>
      <c r="C24" s="174">
        <v>83080</v>
      </c>
      <c r="D24" s="176">
        <v>17287.05</v>
      </c>
      <c r="E24" s="159">
        <f t="shared" si="0"/>
        <v>20.807715454983146</v>
      </c>
    </row>
    <row r="25" spans="1:8" s="137" customFormat="1" ht="14.25" customHeight="1" x14ac:dyDescent="0.25">
      <c r="A25" s="163"/>
      <c r="B25" s="166" t="s">
        <v>132</v>
      </c>
      <c r="C25" s="174">
        <v>81185</v>
      </c>
      <c r="D25" s="176">
        <v>28155.95</v>
      </c>
      <c r="E25" s="159">
        <f t="shared" si="0"/>
        <v>34.6812219005974</v>
      </c>
    </row>
    <row r="26" spans="1:8" s="189" customFormat="1" ht="14.25" customHeight="1" x14ac:dyDescent="0.25">
      <c r="A26" s="186"/>
      <c r="B26" s="191" t="s">
        <v>224</v>
      </c>
      <c r="C26" s="226">
        <f>C24-C25</f>
        <v>1895</v>
      </c>
      <c r="D26" s="226">
        <f>D24-D25</f>
        <v>-10868.900000000001</v>
      </c>
      <c r="E26" s="188"/>
    </row>
    <row r="27" spans="1:8" s="175" customFormat="1" ht="14.25" customHeight="1" x14ac:dyDescent="0.25">
      <c r="A27" s="172"/>
      <c r="B27" s="173" t="s">
        <v>222</v>
      </c>
      <c r="C27" s="174">
        <v>7545.85</v>
      </c>
      <c r="D27" s="174">
        <v>7797.69</v>
      </c>
      <c r="E27" s="159">
        <f t="shared" si="0"/>
        <v>103.33746363895384</v>
      </c>
    </row>
    <row r="28" spans="1:8" s="137" customFormat="1" ht="14.25" customHeight="1" x14ac:dyDescent="0.25">
      <c r="A28" s="163"/>
      <c r="B28" s="164"/>
      <c r="C28" s="165"/>
      <c r="D28" s="167"/>
      <c r="E28" s="159"/>
    </row>
    <row r="29" spans="1:8" s="137" customFormat="1" ht="14.25" customHeight="1" x14ac:dyDescent="0.25">
      <c r="A29" s="168">
        <v>5</v>
      </c>
      <c r="B29" s="169" t="s">
        <v>217</v>
      </c>
      <c r="C29" s="170">
        <f>C31+C30</f>
        <v>3354862</v>
      </c>
      <c r="D29" s="170">
        <f>D31+D30</f>
        <v>1689544.8</v>
      </c>
      <c r="E29" s="159">
        <f t="shared" si="0"/>
        <v>50.361081916335159</v>
      </c>
    </row>
    <row r="30" spans="1:8" s="137" customFormat="1" ht="14.25" customHeight="1" x14ac:dyDescent="0.25">
      <c r="A30" s="163"/>
      <c r="B30" s="171" t="s">
        <v>214</v>
      </c>
      <c r="C30" s="174">
        <v>1681135</v>
      </c>
      <c r="D30" s="176">
        <v>846142.66</v>
      </c>
      <c r="E30" s="159">
        <f t="shared" si="0"/>
        <v>50.331630713773734</v>
      </c>
    </row>
    <row r="31" spans="1:8" s="137" customFormat="1" ht="14.25" customHeight="1" x14ac:dyDescent="0.25">
      <c r="A31" s="163"/>
      <c r="B31" s="166" t="s">
        <v>132</v>
      </c>
      <c r="C31" s="174">
        <v>1673727</v>
      </c>
      <c r="D31" s="176">
        <v>843402.14</v>
      </c>
      <c r="E31" s="159">
        <f t="shared" si="0"/>
        <v>50.390663471402441</v>
      </c>
    </row>
    <row r="32" spans="1:8" s="189" customFormat="1" ht="14.25" customHeight="1" x14ac:dyDescent="0.25">
      <c r="A32" s="186"/>
      <c r="B32" s="191" t="s">
        <v>224</v>
      </c>
      <c r="C32" s="226">
        <f>C30-C31</f>
        <v>7408</v>
      </c>
      <c r="D32" s="226">
        <f>D30-D31</f>
        <v>2740.5200000000186</v>
      </c>
      <c r="E32" s="188"/>
    </row>
    <row r="33" spans="1:10" s="137" customFormat="1" ht="14.25" customHeight="1" x14ac:dyDescent="0.25">
      <c r="A33" s="163"/>
      <c r="B33" s="173" t="s">
        <v>222</v>
      </c>
      <c r="C33" s="174">
        <v>0</v>
      </c>
      <c r="D33" s="176">
        <v>0</v>
      </c>
      <c r="E33" s="159"/>
    </row>
    <row r="34" spans="1:10" s="137" customFormat="1" ht="14.25" customHeight="1" x14ac:dyDescent="0.25">
      <c r="A34" s="163"/>
      <c r="B34" s="164"/>
      <c r="C34" s="165"/>
      <c r="D34" s="167"/>
      <c r="E34" s="159"/>
    </row>
    <row r="35" spans="1:10" s="175" customFormat="1" ht="14.25" customHeight="1" x14ac:dyDescent="0.25">
      <c r="A35" s="177">
        <v>6</v>
      </c>
      <c r="B35" s="178" t="s">
        <v>218</v>
      </c>
      <c r="C35" s="170">
        <f>C37+C36</f>
        <v>530</v>
      </c>
      <c r="D35" s="170">
        <f>D37+D36</f>
        <v>422.37</v>
      </c>
      <c r="E35" s="159">
        <f t="shared" si="0"/>
        <v>79.692452830188671</v>
      </c>
    </row>
    <row r="36" spans="1:10" s="137" customFormat="1" ht="14.25" customHeight="1" x14ac:dyDescent="0.25">
      <c r="A36" s="163"/>
      <c r="B36" s="171" t="s">
        <v>214</v>
      </c>
      <c r="C36" s="174">
        <v>265</v>
      </c>
      <c r="D36" s="176">
        <v>140</v>
      </c>
      <c r="E36" s="159">
        <f t="shared" si="0"/>
        <v>52.830188679245282</v>
      </c>
      <c r="I36" s="137" t="s">
        <v>241</v>
      </c>
      <c r="J36" s="180">
        <v>15834.72</v>
      </c>
    </row>
    <row r="37" spans="1:10" s="137" customFormat="1" ht="14.25" customHeight="1" x14ac:dyDescent="0.25">
      <c r="A37" s="163"/>
      <c r="B37" s="166" t="s">
        <v>132</v>
      </c>
      <c r="C37" s="174">
        <v>265</v>
      </c>
      <c r="D37" s="176">
        <v>282.37</v>
      </c>
      <c r="E37" s="159">
        <f t="shared" si="0"/>
        <v>106.55471698113207</v>
      </c>
      <c r="I37" s="137" t="s">
        <v>242</v>
      </c>
      <c r="J37" s="180">
        <v>3213.58</v>
      </c>
    </row>
    <row r="38" spans="1:10" s="189" customFormat="1" ht="14.25" customHeight="1" x14ac:dyDescent="0.25">
      <c r="A38" s="186"/>
      <c r="B38" s="191" t="s">
        <v>224</v>
      </c>
      <c r="C38" s="226">
        <f>C36-C37</f>
        <v>0</v>
      </c>
      <c r="D38" s="226">
        <f>D36-D37</f>
        <v>-142.37</v>
      </c>
      <c r="E38" s="188"/>
    </row>
    <row r="39" spans="1:10" s="137" customFormat="1" ht="14.25" customHeight="1" x14ac:dyDescent="0.25">
      <c r="A39" s="163"/>
      <c r="B39" s="173" t="s">
        <v>222</v>
      </c>
      <c r="C39" s="174">
        <v>0</v>
      </c>
      <c r="D39" s="176"/>
      <c r="E39" s="159"/>
      <c r="I39" s="137" t="s">
        <v>241</v>
      </c>
      <c r="J39" s="180">
        <v>12621.14</v>
      </c>
    </row>
    <row r="40" spans="1:10" s="137" customFormat="1" ht="14.25" customHeight="1" x14ac:dyDescent="0.25">
      <c r="A40" s="163"/>
      <c r="B40" s="164"/>
      <c r="C40" s="165"/>
      <c r="D40" s="167"/>
      <c r="E40" s="159"/>
      <c r="I40" s="137" t="s">
        <v>243</v>
      </c>
      <c r="J40" s="180">
        <v>13847.8</v>
      </c>
    </row>
    <row r="41" spans="1:10" s="137" customFormat="1" ht="14.25" customHeight="1" x14ac:dyDescent="0.25">
      <c r="A41" s="168">
        <v>7</v>
      </c>
      <c r="B41" s="169" t="s">
        <v>219</v>
      </c>
      <c r="C41" s="165"/>
      <c r="D41" s="167"/>
      <c r="E41" s="159"/>
    </row>
    <row r="42" spans="1:10" s="137" customFormat="1" ht="14.25" customHeight="1" x14ac:dyDescent="0.25">
      <c r="A42" s="163"/>
      <c r="B42" s="171" t="s">
        <v>214</v>
      </c>
      <c r="C42" s="165"/>
      <c r="D42" s="167"/>
      <c r="E42" s="159"/>
      <c r="I42" s="137" t="s">
        <v>244</v>
      </c>
      <c r="J42" s="180">
        <v>1226.6600000000001</v>
      </c>
    </row>
    <row r="43" spans="1:10" s="137" customFormat="1" ht="14.25" customHeight="1" x14ac:dyDescent="0.25">
      <c r="A43" s="163"/>
      <c r="B43" s="166" t="s">
        <v>132</v>
      </c>
      <c r="C43" s="165"/>
      <c r="D43" s="167"/>
      <c r="E43" s="159"/>
    </row>
    <row r="44" spans="1:10" s="137" customFormat="1" ht="14.25" customHeight="1" x14ac:dyDescent="0.25">
      <c r="A44" s="163"/>
      <c r="B44" s="173" t="s">
        <v>222</v>
      </c>
      <c r="C44" s="174"/>
      <c r="D44" s="176"/>
      <c r="E44" s="159"/>
    </row>
    <row r="45" spans="1:10" s="137" customFormat="1" ht="14.25" customHeight="1" x14ac:dyDescent="0.25">
      <c r="A45" s="163"/>
      <c r="B45" s="164"/>
      <c r="C45" s="165"/>
      <c r="D45" s="167"/>
      <c r="E45" s="159"/>
    </row>
    <row r="46" spans="1:10" s="137" customFormat="1" ht="14.25" customHeight="1" x14ac:dyDescent="0.25">
      <c r="A46" s="163"/>
      <c r="B46" s="164"/>
      <c r="C46" s="165"/>
      <c r="D46" s="167"/>
      <c r="E46" s="159"/>
    </row>
    <row r="47" spans="1:10" s="137" customFormat="1" ht="14.25" customHeight="1" x14ac:dyDescent="0.25">
      <c r="A47" s="163"/>
      <c r="B47" s="179" t="s">
        <v>220</v>
      </c>
      <c r="C47" s="222">
        <v>2320456</v>
      </c>
      <c r="D47" s="222">
        <v>1012867.81</v>
      </c>
      <c r="E47" s="159">
        <f t="shared" si="0"/>
        <v>43.649515871018458</v>
      </c>
    </row>
    <row r="48" spans="1:10" s="175" customFormat="1" ht="14.25" customHeight="1" x14ac:dyDescent="0.25">
      <c r="A48" s="172"/>
      <c r="B48" s="179" t="s">
        <v>24</v>
      </c>
      <c r="C48" s="222">
        <v>2320456</v>
      </c>
      <c r="D48" s="222">
        <v>1025488.95</v>
      </c>
      <c r="E48" s="159">
        <f t="shared" si="0"/>
        <v>44.193423620184994</v>
      </c>
    </row>
    <row r="49" spans="1:5" s="137" customFormat="1" ht="14.25" customHeight="1" x14ac:dyDescent="0.25">
      <c r="A49" s="163"/>
      <c r="B49" s="179" t="s">
        <v>223</v>
      </c>
      <c r="C49" s="174">
        <v>13847.8</v>
      </c>
      <c r="D49" s="174">
        <v>12621.14</v>
      </c>
      <c r="E49" s="159">
        <f t="shared" si="0"/>
        <v>91.141842025448085</v>
      </c>
    </row>
    <row r="50" spans="1:5" s="137" customFormat="1" ht="14.25" customHeight="1" x14ac:dyDescent="0.25">
      <c r="A50" s="163"/>
      <c r="B50" s="164"/>
      <c r="C50" s="174"/>
      <c r="D50" s="223"/>
      <c r="E50" s="159"/>
    </row>
    <row r="51" spans="1:5" s="137" customFormat="1" ht="15" x14ac:dyDescent="0.25">
      <c r="A51" s="163"/>
      <c r="B51" s="164"/>
      <c r="C51" s="174">
        <f>C48+C49</f>
        <v>2334303.7999999998</v>
      </c>
      <c r="D51" s="224">
        <f>D48+D49</f>
        <v>1038110.09</v>
      </c>
      <c r="E51" s="159"/>
    </row>
    <row r="52" spans="1:5" x14ac:dyDescent="0.2">
      <c r="D52" s="184"/>
    </row>
  </sheetData>
  <mergeCells count="3">
    <mergeCell ref="B1:E1"/>
    <mergeCell ref="A2:E2"/>
    <mergeCell ref="B3:E3"/>
  </mergeCells>
  <pageMargins left="0.19685039370078741" right="0.19685039370078741" top="0" bottom="0" header="0.7086614173228347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POSEBNI DIO</vt:lpstr>
      <vt:lpstr>KONTROLNA TABLICA</vt:lpstr>
      <vt:lpstr>'KONTROLNA TABLICA'!Ispis_naslova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2023-08-29T09:32:24Z</cp:lastPrinted>
  <dcterms:created xsi:type="dcterms:W3CDTF">2022-08-12T12:51:27Z</dcterms:created>
  <dcterms:modified xsi:type="dcterms:W3CDTF">2023-08-31T10:50:00Z</dcterms:modified>
</cp:coreProperties>
</file>